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Tok_21_13_o - Morava,PB o..."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'Tok_21_13_o - Morava,PB o...'!$C$119:$K$224</definedName>
    <definedName name="_xlnm.Print_Area" localSheetId="1">'Tok_21_13_o - Morava,PB o...'!$C$4:$J$76,'Tok_21_13_o - Morava,PB o...'!$C$82:$J$103,'Tok_21_13_o - Morava,PB o...'!$C$109:$J$224</definedName>
    <definedName name="_xlnm.Print_Titles" localSheetId="1">'Tok_21_13_o - Morava,PB o...'!$119:$119</definedName>
    <definedName name="_xlnm.Print_Area" localSheetId="2">'Seznam figur'!$C$4:$G$95</definedName>
    <definedName name="_xlnm.Print_Titles" localSheetId="2">'Seznam figur'!$9:$9</definedName>
  </definedNames>
  <calcPr/>
</workbook>
</file>

<file path=xl/calcChain.xml><?xml version="1.0" encoding="utf-8"?>
<calcChain xmlns="http://schemas.openxmlformats.org/spreadsheetml/2006/main">
  <c i="3" l="1" r="D7"/>
  <c i="2" r="J35"/>
  <c r="J34"/>
  <c i="1" r="AY95"/>
  <c i="2" r="J33"/>
  <c i="1" r="AX95"/>
  <c i="2" r="BI223"/>
  <c r="BH223"/>
  <c r="BG223"/>
  <c r="BF223"/>
  <c r="T223"/>
  <c r="T222"/>
  <c r="R223"/>
  <c r="R222"/>
  <c r="P223"/>
  <c r="P222"/>
  <c r="BI220"/>
  <c r="BH220"/>
  <c r="BG220"/>
  <c r="BF220"/>
  <c r="T220"/>
  <c r="R220"/>
  <c r="P220"/>
  <c r="BI218"/>
  <c r="BH218"/>
  <c r="BG218"/>
  <c r="BF218"/>
  <c r="T218"/>
  <c r="R218"/>
  <c r="P218"/>
  <c r="BI215"/>
  <c r="BH215"/>
  <c r="BG215"/>
  <c r="BF215"/>
  <c r="T215"/>
  <c r="R215"/>
  <c r="P215"/>
  <c r="BI213"/>
  <c r="BH213"/>
  <c r="BG213"/>
  <c r="BF213"/>
  <c r="T213"/>
  <c r="R213"/>
  <c r="P213"/>
  <c r="BI210"/>
  <c r="BH210"/>
  <c r="BG210"/>
  <c r="BF210"/>
  <c r="T210"/>
  <c r="R210"/>
  <c r="P210"/>
  <c r="BI208"/>
  <c r="BH208"/>
  <c r="BG208"/>
  <c r="BF208"/>
  <c r="T208"/>
  <c r="R208"/>
  <c r="P208"/>
  <c r="BI205"/>
  <c r="BH205"/>
  <c r="BG205"/>
  <c r="BF205"/>
  <c r="T205"/>
  <c r="R205"/>
  <c r="P205"/>
  <c r="BI204"/>
  <c r="BH204"/>
  <c r="BG204"/>
  <c r="BF204"/>
  <c r="T204"/>
  <c r="R204"/>
  <c r="P204"/>
  <c r="BI202"/>
  <c r="BH202"/>
  <c r="BG202"/>
  <c r="BF202"/>
  <c r="T202"/>
  <c r="R202"/>
  <c r="P202"/>
  <c r="BI200"/>
  <c r="BH200"/>
  <c r="BG200"/>
  <c r="BF200"/>
  <c r="T200"/>
  <c r="R200"/>
  <c r="P200"/>
  <c r="BI198"/>
  <c r="BH198"/>
  <c r="BG198"/>
  <c r="BF198"/>
  <c r="T198"/>
  <c r="R198"/>
  <c r="P198"/>
  <c r="BI194"/>
  <c r="BH194"/>
  <c r="BG194"/>
  <c r="BF194"/>
  <c r="T194"/>
  <c r="R194"/>
  <c r="P194"/>
  <c r="BI193"/>
  <c r="BH193"/>
  <c r="BG193"/>
  <c r="BF193"/>
  <c r="T193"/>
  <c r="R193"/>
  <c r="P193"/>
  <c r="BI192"/>
  <c r="BH192"/>
  <c r="BG192"/>
  <c r="BF192"/>
  <c r="T192"/>
  <c r="R192"/>
  <c r="P192"/>
  <c r="BI188"/>
  <c r="BH188"/>
  <c r="BG188"/>
  <c r="BF188"/>
  <c r="T188"/>
  <c r="R188"/>
  <c r="P188"/>
  <c r="BI185"/>
  <c r="BH185"/>
  <c r="BG185"/>
  <c r="BF185"/>
  <c r="T185"/>
  <c r="R185"/>
  <c r="P185"/>
  <c r="BI183"/>
  <c r="BH183"/>
  <c r="BG183"/>
  <c r="BF183"/>
  <c r="T183"/>
  <c r="R183"/>
  <c r="P183"/>
  <c r="BI181"/>
  <c r="BH181"/>
  <c r="BG181"/>
  <c r="BF181"/>
  <c r="T181"/>
  <c r="R181"/>
  <c r="P181"/>
  <c r="BI178"/>
  <c r="BH178"/>
  <c r="BG178"/>
  <c r="BF178"/>
  <c r="T178"/>
  <c r="R178"/>
  <c r="P178"/>
  <c r="BI175"/>
  <c r="BH175"/>
  <c r="BG175"/>
  <c r="BF175"/>
  <c r="T175"/>
  <c r="R175"/>
  <c r="P175"/>
  <c r="BI173"/>
  <c r="BH173"/>
  <c r="BG173"/>
  <c r="BF173"/>
  <c r="T173"/>
  <c r="R173"/>
  <c r="P173"/>
  <c r="BI170"/>
  <c r="BH170"/>
  <c r="BG170"/>
  <c r="BF170"/>
  <c r="T170"/>
  <c r="R170"/>
  <c r="P170"/>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5"/>
  <c r="BH135"/>
  <c r="BG135"/>
  <c r="BF135"/>
  <c r="T135"/>
  <c r="R135"/>
  <c r="P135"/>
  <c r="BI134"/>
  <c r="BH134"/>
  <c r="BG134"/>
  <c r="BF134"/>
  <c r="T134"/>
  <c r="R134"/>
  <c r="P134"/>
  <c r="BI133"/>
  <c r="BH133"/>
  <c r="BG133"/>
  <c r="BF133"/>
  <c r="T133"/>
  <c r="R133"/>
  <c r="P133"/>
  <c r="BI132"/>
  <c r="BH132"/>
  <c r="BG132"/>
  <c r="BF132"/>
  <c r="T132"/>
  <c r="R132"/>
  <c r="P132"/>
  <c r="BI130"/>
  <c r="BH130"/>
  <c r="BG130"/>
  <c r="BF130"/>
  <c r="T130"/>
  <c r="R130"/>
  <c r="P130"/>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J116"/>
  <c r="F116"/>
  <c r="F114"/>
  <c r="E112"/>
  <c r="J89"/>
  <c r="F89"/>
  <c r="F87"/>
  <c r="E85"/>
  <c r="J22"/>
  <c r="E22"/>
  <c r="J117"/>
  <c r="J21"/>
  <c r="J16"/>
  <c r="E16"/>
  <c r="F90"/>
  <c r="J15"/>
  <c r="J10"/>
  <c r="J114"/>
  <c i="1" r="L90"/>
  <c r="AM90"/>
  <c r="AM89"/>
  <c r="L89"/>
  <c r="AM87"/>
  <c r="L87"/>
  <c r="L85"/>
  <c r="L84"/>
  <c r="AS94"/>
  <c i="2" r="J218"/>
  <c r="J215"/>
  <c r="BK204"/>
  <c r="BK178"/>
  <c r="BK170"/>
  <c r="J167"/>
  <c r="BK161"/>
  <c r="BK155"/>
  <c r="BK149"/>
  <c r="BK140"/>
  <c r="BK125"/>
  <c r="J149"/>
  <c r="J135"/>
  <c r="J130"/>
  <c r="BK123"/>
  <c r="BK188"/>
  <c r="J183"/>
  <c r="J178"/>
  <c r="J173"/>
  <c r="BK133"/>
  <c r="BK126"/>
  <c r="BK124"/>
  <c r="J223"/>
  <c r="J220"/>
  <c r="BK215"/>
  <c r="BK210"/>
  <c r="BK208"/>
  <c r="J181"/>
  <c r="BK167"/>
  <c r="J161"/>
  <c r="J155"/>
  <c r="J143"/>
  <c r="J132"/>
  <c r="BK223"/>
  <c r="BK137"/>
  <c r="J133"/>
  <c r="J208"/>
  <c r="BK202"/>
  <c r="BK200"/>
  <c r="J200"/>
  <c r="BK198"/>
  <c r="BK205"/>
  <c r="J205"/>
  <c r="J198"/>
  <c r="BK194"/>
  <c r="J194"/>
  <c r="BK193"/>
  <c r="J193"/>
  <c r="BK192"/>
  <c r="J192"/>
  <c r="J188"/>
  <c r="BK185"/>
  <c r="J185"/>
  <c r="BK183"/>
  <c r="BK181"/>
  <c r="BK175"/>
  <c r="BK134"/>
  <c r="BK130"/>
  <c r="J125"/>
  <c r="J123"/>
  <c r="BK220"/>
  <c r="BK218"/>
  <c r="J213"/>
  <c r="J210"/>
  <c r="J202"/>
  <c r="J175"/>
  <c r="BK164"/>
  <c r="BK158"/>
  <c r="BK152"/>
  <c r="BK146"/>
  <c r="J137"/>
  <c r="BK128"/>
  <c r="J140"/>
  <c r="J134"/>
  <c r="J128"/>
  <c r="BK213"/>
  <c r="J204"/>
  <c r="BK173"/>
  <c r="J170"/>
  <c r="J164"/>
  <c r="J158"/>
  <c r="J152"/>
  <c r="J146"/>
  <c r="BK135"/>
  <c r="J124"/>
  <c r="BK143"/>
  <c r="BK132"/>
  <c r="J126"/>
  <c l="1" r="R122"/>
  <c r="R121"/>
  <c r="R197"/>
  <c r="R207"/>
  <c r="P212"/>
  <c r="BK217"/>
  <c r="J217"/>
  <c r="J101"/>
  <c r="R217"/>
  <c r="P122"/>
  <c r="P121"/>
  <c r="BK197"/>
  <c r="J197"/>
  <c r="J98"/>
  <c r="BK207"/>
  <c r="J207"/>
  <c r="J99"/>
  <c r="T207"/>
  <c r="R212"/>
  <c r="P217"/>
  <c r="BK122"/>
  <c r="J122"/>
  <c r="J96"/>
  <c r="P197"/>
  <c r="T122"/>
  <c r="T121"/>
  <c r="T197"/>
  <c r="T196"/>
  <c r="P207"/>
  <c r="BK212"/>
  <c r="J212"/>
  <c r="J100"/>
  <c r="T212"/>
  <c r="T217"/>
  <c r="BK222"/>
  <c r="J222"/>
  <c r="J102"/>
  <c r="J90"/>
  <c r="F117"/>
  <c r="BE126"/>
  <c r="BE130"/>
  <c r="BE133"/>
  <c r="BE146"/>
  <c r="J87"/>
  <c r="BE123"/>
  <c r="BE124"/>
  <c r="BE135"/>
  <c r="BE137"/>
  <c r="BE140"/>
  <c r="BE143"/>
  <c r="BE149"/>
  <c r="BE152"/>
  <c r="BE155"/>
  <c r="BE158"/>
  <c r="BE161"/>
  <c r="BE164"/>
  <c r="BE167"/>
  <c r="BE178"/>
  <c r="BE181"/>
  <c r="BE202"/>
  <c r="BE204"/>
  <c r="BE208"/>
  <c r="BE210"/>
  <c r="BE213"/>
  <c r="BE215"/>
  <c r="BE218"/>
  <c r="BE220"/>
  <c r="BE223"/>
  <c r="BE125"/>
  <c r="BE128"/>
  <c r="BE132"/>
  <c r="BE134"/>
  <c r="BE170"/>
  <c r="BE173"/>
  <c r="BE175"/>
  <c r="BE183"/>
  <c r="BE185"/>
  <c r="BE188"/>
  <c r="BE192"/>
  <c r="BE193"/>
  <c r="BE194"/>
  <c r="BE198"/>
  <c r="BE200"/>
  <c r="BE205"/>
  <c r="F34"/>
  <c i="1" r="BC95"/>
  <c r="BC94"/>
  <c r="W32"/>
  <c i="2" r="F33"/>
  <c i="1" r="BB95"/>
  <c r="BB94"/>
  <c r="W31"/>
  <c i="2" r="F35"/>
  <c i="1" r="BD95"/>
  <c r="BD94"/>
  <c r="W33"/>
  <c i="2" r="J32"/>
  <c i="1" r="AW95"/>
  <c i="2" r="F32"/>
  <c i="1" r="BA95"/>
  <c r="BA94"/>
  <c r="W30"/>
  <c i="2" l="1" r="T120"/>
  <c r="P196"/>
  <c r="P120"/>
  <c i="1" r="AU95"/>
  <c i="2" r="R196"/>
  <c r="R120"/>
  <c r="BK196"/>
  <c r="J196"/>
  <c r="J97"/>
  <c r="BK121"/>
  <c r="J121"/>
  <c r="J95"/>
  <c i="1" r="AW94"/>
  <c r="AK30"/>
  <c r="AY94"/>
  <c i="2" r="J31"/>
  <c i="1" r="AV95"/>
  <c r="AT95"/>
  <c r="AX94"/>
  <c i="2" r="F31"/>
  <c i="1" r="AZ95"/>
  <c r="AZ94"/>
  <c r="W29"/>
  <c r="AU94"/>
  <c i="2" l="1" r="BK120"/>
  <c r="J120"/>
  <c r="J28"/>
  <c i="1" r="AG95"/>
  <c r="AG94"/>
  <c r="AK26"/>
  <c r="AV94"/>
  <c r="AK29"/>
  <c r="AK35"/>
  <c i="2" l="1" r="J37"/>
  <c r="J94"/>
  <c i="1" r="AN95"/>
  <c r="AT94"/>
  <c l="1" r="AN94"/>
</calcChain>
</file>

<file path=xl/sharedStrings.xml><?xml version="1.0" encoding="utf-8"?>
<sst xmlns="http://schemas.openxmlformats.org/spreadsheetml/2006/main">
  <si>
    <t>Export Komplet</t>
  </si>
  <si>
    <t/>
  </si>
  <si>
    <t>2.0</t>
  </si>
  <si>
    <t>ZAMOK</t>
  </si>
  <si>
    <t>False</t>
  </si>
  <si>
    <t>{828851b2-9f96-4124-9ce1-95c6a2c9077b}</t>
  </si>
  <si>
    <t>0,01</t>
  </si>
  <si>
    <t>21</t>
  </si>
  <si>
    <t>15</t>
  </si>
  <si>
    <t>REKAPITULACE STAVBY</t>
  </si>
  <si>
    <t xml:space="preserve">v ---  níže se nacházejí doplnkové a pomocné údaje k sestavám  --- v</t>
  </si>
  <si>
    <t>Návod na vyplnění</t>
  </si>
  <si>
    <t>0,001</t>
  </si>
  <si>
    <t>Kód:</t>
  </si>
  <si>
    <t>Tok_21_13_o</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</si>
  <si>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</si>
  <si>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</si>
  <si>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Morava,PB odsazená hráz Rohatec</t>
  </si>
  <si>
    <t>KSO:</t>
  </si>
  <si>
    <t>CC-CZ:</t>
  </si>
  <si>
    <t>Místo:</t>
  </si>
  <si>
    <t xml:space="preserve"> </t>
  </si>
  <si>
    <t>Datum:</t>
  </si>
  <si>
    <t>14. 12. 2021</t>
  </si>
  <si>
    <t>Zadavatel:</t>
  </si>
  <si>
    <t>IČ:</t>
  </si>
  <si>
    <t>70890013</t>
  </si>
  <si>
    <t>Povodí Moravy, s.p.</t>
  </si>
  <si>
    <t>DIČ:</t>
  </si>
  <si>
    <t>CZ708 90 013</t>
  </si>
  <si>
    <t>Uchazeč:</t>
  </si>
  <si>
    <t>Vyplň údaj</t>
  </si>
  <si>
    <t>Projektant:</t>
  </si>
  <si>
    <t>18177018</t>
  </si>
  <si>
    <t>Ing. Karel Vaštík</t>
  </si>
  <si>
    <t>CZ6110220842</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</si>
  <si>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</si>
  <si>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</si>
  <si>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</si>
  <si>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</si>
  <si>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</si>
  <si>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</si>
  <si>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</si>
  <si>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</si>
  <si>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</si>
  <si>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</si>
  <si>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</si>
  <si>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</si>
  <si>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</si>
  <si>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</si>
  <si>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</si>
  <si>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</si>
  <si>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</si>
  <si>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</si>
  <si>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</si>
  <si>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</si>
  <si>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</si>
  <si>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</si>
  <si>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</si>
  <si>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</si>
  <si>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</si>
  <si>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</si>
  <si>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</si>
  <si>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</si>
  <si>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</si>
  <si>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</si>
  <si>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</si>
  <si>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</si>
  <si>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</si>
  <si>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</si>
  <si>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</si>
  <si>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</si>
  <si>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</si>
  <si>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</si>
  <si>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</si>
  <si>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</si>
  <si>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</si>
  <si>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</si>
  <si>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</si>
  <si>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</si>
  <si>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</si>
  <si>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</si>
  <si>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</si>
  <si>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</si>
  <si>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</si>
  <si>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</si>
  <si>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Dovoz_zem</t>
  </si>
  <si>
    <t>Dovoz zeminy</t>
  </si>
  <si>
    <t>m3</t>
  </si>
  <si>
    <t>853,037</t>
  </si>
  <si>
    <t>3</t>
  </si>
  <si>
    <t>2</t>
  </si>
  <si>
    <t>Násyp</t>
  </si>
  <si>
    <t>Násyp hrází</t>
  </si>
  <si>
    <t>848,07</t>
  </si>
  <si>
    <t>KRYCÍ LIST SOUPISU PRACÍ</t>
  </si>
  <si>
    <t>OR</t>
  </si>
  <si>
    <t>Ornice v rovině</t>
  </si>
  <si>
    <t>m2</t>
  </si>
  <si>
    <t>627,02</t>
  </si>
  <si>
    <t>OS</t>
  </si>
  <si>
    <t>Ornice ve svahu</t>
  </si>
  <si>
    <t>561,82</t>
  </si>
  <si>
    <t>Pláň</t>
  </si>
  <si>
    <t>Úprava pláně</t>
  </si>
  <si>
    <t>710,46</t>
  </si>
  <si>
    <t>Svah</t>
  </si>
  <si>
    <t>Svahování</t>
  </si>
  <si>
    <t>890,61</t>
  </si>
  <si>
    <t>Tr_R</t>
  </si>
  <si>
    <t>Zatravnění v rovině</t>
  </si>
  <si>
    <t>1258,55</t>
  </si>
  <si>
    <t>Tr_S</t>
  </si>
  <si>
    <t>Zatravnění ve svahu</t>
  </si>
  <si>
    <t>1707,04</t>
  </si>
  <si>
    <t>Výkop</t>
  </si>
  <si>
    <t>Odkopávka</t>
  </si>
  <si>
    <t>430,39</t>
  </si>
  <si>
    <t>REKAPITULACE ČLENĚNÍ SOUPISU PRACÍ</t>
  </si>
  <si>
    <t>Kód dílu - Popis</t>
  </si>
  <si>
    <t>Cena celkem [CZK]</t>
  </si>
  <si>
    <t>Náklady ze soupisu prací</t>
  </si>
  <si>
    <t>-1</t>
  </si>
  <si>
    <t>HSV - Práce a dodávky HSV</t>
  </si>
  <si>
    <t xml:space="preserve">    1 - Zemní práce</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</si>
  <si>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</si>
  <si>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</si>
  <si>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</si>
  <si>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</si>
  <si>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</si>
  <si>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</si>
  <si>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</si>
  <si>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</si>
  <si>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</si>
  <si>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</si>
  <si>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</si>
  <si>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</si>
  <si>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</si>
  <si>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</si>
  <si>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</si>
  <si>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</si>
  <si>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</si>
  <si>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</si>
  <si>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</si>
  <si>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</si>
  <si>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</si>
  <si>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</si>
  <si>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</si>
  <si>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</si>
  <si>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112101101</t>
  </si>
  <si>
    <t>Odstranění stromů listnatých průměru kmene přes 100 do 300 mm</t>
  </si>
  <si>
    <t>kus</t>
  </si>
  <si>
    <t>4</t>
  </si>
  <si>
    <t>-1238813668</t>
  </si>
  <si>
    <t>112101102</t>
  </si>
  <si>
    <t>Odstranění stromů listnatých průměru kmene přes 300 do 500 mm</t>
  </si>
  <si>
    <t>1872331713</t>
  </si>
  <si>
    <t>112101104</t>
  </si>
  <si>
    <t>Odstranění stromů listnatých průměru kmene přes 700 do 900 mm</t>
  </si>
  <si>
    <t>2089943833</t>
  </si>
  <si>
    <t>112155115</t>
  </si>
  <si>
    <t>Štěpkování stromků a větví v zapojeném porostu průměru kmene do 300 mm s naložením</t>
  </si>
  <si>
    <t>1647133472</t>
  </si>
  <si>
    <t>P</t>
  </si>
  <si>
    <t>Poznámka k položce:_x000d_
včetně naložení na dopravní prostředek, vodorovného přemístění do 20 km a složení</t>
  </si>
  <si>
    <t>5</t>
  </si>
  <si>
    <t>112155121</t>
  </si>
  <si>
    <t>Štěpkování stromků a větví v zapojeném porostu průměru kmene přes 300 do 500 mm s naložením</t>
  </si>
  <si>
    <t>-993025658</t>
  </si>
  <si>
    <t>6</t>
  </si>
  <si>
    <t>112155125</t>
  </si>
  <si>
    <t>Štěpkování stromků a větví v zapojeném porostu průměru kmene přes 500 do 700 mm s naložením</t>
  </si>
  <si>
    <t>-395937412</t>
  </si>
  <si>
    <t>7</t>
  </si>
  <si>
    <t>112251101</t>
  </si>
  <si>
    <t>Odstranění pařezů D přes 100 do 300 mm</t>
  </si>
  <si>
    <t>-37502704</t>
  </si>
  <si>
    <t>8</t>
  </si>
  <si>
    <t>112251102</t>
  </si>
  <si>
    <t>Odstranění pařezů D přes 300 do 500 mm</t>
  </si>
  <si>
    <t>750088052</t>
  </si>
  <si>
    <t>9</t>
  </si>
  <si>
    <t>112251104</t>
  </si>
  <si>
    <t>Odstranění pařezů D přes 700 do 900 mm</t>
  </si>
  <si>
    <t>2105452143</t>
  </si>
  <si>
    <t>10</t>
  </si>
  <si>
    <t>116951101</t>
  </si>
  <si>
    <t>Úprava výkopku vlhčením</t>
  </si>
  <si>
    <t>-577491264</t>
  </si>
  <si>
    <t>Poznámka k položce:_x000d_
úprava vlhkosti zeminy přivezené i vytěžené při úpravě sklonů a rovinnosti nátrží</t>
  </si>
  <si>
    <t>11</t>
  </si>
  <si>
    <t>124153100</t>
  </si>
  <si>
    <t>Vykopávky pro koryta vodotečí v hornině třídy těžitelnosti I skupiny 1 a 2 objem do 100 m3 strojně</t>
  </si>
  <si>
    <t>897360271</t>
  </si>
  <si>
    <t>Poznámka k položce:_x000d_
úprava povrchu nátrží (sklony svavů a rovinnost svahů a dna)</t>
  </si>
  <si>
    <t>VV</t>
  </si>
  <si>
    <t>12</t>
  </si>
  <si>
    <t>162251102</t>
  </si>
  <si>
    <t>Vodorovné přemístění přes 20 do 50 m výkopku/sypaniny z horniny třídy těžitelnosti I skupiny 1 až 3</t>
  </si>
  <si>
    <t>1569779654</t>
  </si>
  <si>
    <t xml:space="preserve">Poznámka k položce:_x000d_
odvoz výkopku z nátrže na dočasné uložení  a zpět na místo použití</t>
  </si>
  <si>
    <t>13</t>
  </si>
  <si>
    <t>167151111</t>
  </si>
  <si>
    <t>Nakládání výkopku z hornin třídy těžitelnosti I skupiny 1 až 3 přes 100 m3</t>
  </si>
  <si>
    <t>206710546</t>
  </si>
  <si>
    <t>Poznámka k položce:_x000d_
naložení dočasně uloženého výkopku z nátrže k jejímu přemístěnína míésto použití</t>
  </si>
  <si>
    <t>14</t>
  </si>
  <si>
    <t>171103212</t>
  </si>
  <si>
    <t>Uložení sypanin z horniny třídy těžitelnosti I a II skupiny 1 až 4 do hrází kanálů se zhutněním 100 % PS C s příměsí jílu přes 20 do 50 %</t>
  </si>
  <si>
    <t>-326543376</t>
  </si>
  <si>
    <t>Poznámka k položce:_x000d_
doplnění erodované části hráze, požadovaná minimální míra zhutnění je 95% PS</t>
  </si>
  <si>
    <t>171152101</t>
  </si>
  <si>
    <t>Uložení sypaniny z hornin soudržných do násypů zhutněných silnic a dálnic</t>
  </si>
  <si>
    <t>1476038712</t>
  </si>
  <si>
    <t>Poznámka k položce:_x000d_
použije se k terénním úpravám – do vyjetých kolejí</t>
  </si>
  <si>
    <t>Výkop*0,2</t>
  </si>
  <si>
    <t>16</t>
  </si>
  <si>
    <t>174151101</t>
  </si>
  <si>
    <t>Zásyp jam, šachet rýh nebo kolem objektů sypaninou se zhutněním</t>
  </si>
  <si>
    <t>-930602254</t>
  </si>
  <si>
    <t>Poznámka k položce:_x000d_
zásyp jam po pařezech hutněný</t>
  </si>
  <si>
    <t>19*0,8</t>
  </si>
  <si>
    <t>17</t>
  </si>
  <si>
    <t>181351104</t>
  </si>
  <si>
    <t>Rozprostření ornice tl vrstvy přes 200 do 250 mm pl přes 100 do 500 m2 v rovině nebo ve svahu do 1:5 strojně</t>
  </si>
  <si>
    <t>-1546759601</t>
  </si>
  <si>
    <t>Poznámka k položce:_x000d_
rozprostření přebytečné ornice do 250 mm_x000d_
celková výměra je součtem dílčích ploch do 500 m2 jednotlivě</t>
  </si>
  <si>
    <t>Výkop*0,5/0,25</t>
  </si>
  <si>
    <t>18</t>
  </si>
  <si>
    <t>182351123</t>
  </si>
  <si>
    <t>Rozprostření ornice pl přes 100 do 500 m2 ve svahu přes 1:5 tl vrstvy do 200 mm strojně</t>
  </si>
  <si>
    <t>-1176748715</t>
  </si>
  <si>
    <t>Poznámka k položce:_x000d_
omumusování povrchu opravených nátrží -svahů hráze, celková výměra je součtem dílčích ploch do 500 m2 jednotlivě</t>
  </si>
  <si>
    <t>19</t>
  </si>
  <si>
    <t>181351103</t>
  </si>
  <si>
    <t>Rozprostření ornice tl vrstvy do 200 mm pl přes 100 do 500 m2 v rovině nebo ve svahu do 1:5 strojně</t>
  </si>
  <si>
    <t>499600317</t>
  </si>
  <si>
    <t>Poznámka k položce:_x000d_
omumusování povrchu opravených nátrží - koruny hráze, celková výměra je součtem dílčích ploch do 500 m2 jednotlivě</t>
  </si>
  <si>
    <t>20</t>
  </si>
  <si>
    <t>181411121</t>
  </si>
  <si>
    <t>Založení lučního trávníku výsevem pl do 1000 m2 v rovině a ve svahu do 1:5</t>
  </si>
  <si>
    <t>-119320952</t>
  </si>
  <si>
    <t>Poznámka k položce:_x000d_
výměra je součtem dílčích ploch, jednotlivě do 1000 m2</t>
  </si>
  <si>
    <t>M</t>
  </si>
  <si>
    <t>00572472</t>
  </si>
  <si>
    <t>osivo směs travní krajinná-rovinná</t>
  </si>
  <si>
    <t>kg</t>
  </si>
  <si>
    <t>-2125276888</t>
  </si>
  <si>
    <t>1258,55*0,03 'Přepočtené koeficientem množství</t>
  </si>
  <si>
    <t>22</t>
  </si>
  <si>
    <t>181411123</t>
  </si>
  <si>
    <t>Založení lučního trávníku výsevem pl do 1000 m2 ve svahu přes 1:2 do 1:1</t>
  </si>
  <si>
    <t>1002571930</t>
  </si>
  <si>
    <t>23</t>
  </si>
  <si>
    <t>00572474</t>
  </si>
  <si>
    <t>osivo směs travní krajinná-svahová</t>
  </si>
  <si>
    <t>1694701423</t>
  </si>
  <si>
    <t>1707,04*0,03 'Přepočtené koeficientem množství</t>
  </si>
  <si>
    <t>24</t>
  </si>
  <si>
    <t>181951112</t>
  </si>
  <si>
    <t>Úprava pláně v hornině třídy těžitelnosti I skupiny 1 až 3 se zhutněním strojně</t>
  </si>
  <si>
    <t>1324071203</t>
  </si>
  <si>
    <t>Poznámka k položce:_x000d_
zhutnění povrchu nátrží před dosypáním zeminou, výměra je součtem jednotlivých dílčích ploch</t>
  </si>
  <si>
    <t>25</t>
  </si>
  <si>
    <t>182151111</t>
  </si>
  <si>
    <t>Svahování v zářezech v hornině třídy těžitelnosti I skupiny 1 až 3 strojně</t>
  </si>
  <si>
    <t>263734341</t>
  </si>
  <si>
    <t>Poznámka k položce:_x000d_
úprava dosypaných svahů, a to stávajících svahů nátrží i nově nasypaných konstrukcí</t>
  </si>
  <si>
    <t>26</t>
  </si>
  <si>
    <t>R2</t>
  </si>
  <si>
    <t>Likvidace štěpky</t>
  </si>
  <si>
    <t>kplt</t>
  </si>
  <si>
    <t>512</t>
  </si>
  <si>
    <t>-2135549661</t>
  </si>
  <si>
    <t>Poznámka k položce:_x000d_
- uložení do kompostárny_x000d_
- včetně poplatku za uložení</t>
  </si>
  <si>
    <t>27</t>
  </si>
  <si>
    <t>R3</t>
  </si>
  <si>
    <t>Likvidace pařezu odvozem a uložením v blízkosti míst zásahu na hromadách k rozpadu</t>
  </si>
  <si>
    <t>462490975</t>
  </si>
  <si>
    <t>Poznámka k položce:_x000d_
uložení bude provedeno na pozemky p.č.3372/8; 3372/9 a 3372/10</t>
  </si>
  <si>
    <t>28</t>
  </si>
  <si>
    <t>R4</t>
  </si>
  <si>
    <t>Dovoz nakoupené zeminy vhodné pro uložení do hrází včetně naložení</t>
  </si>
  <si>
    <t>-270910299</t>
  </si>
  <si>
    <t>Poznámka k položce:_x000d_
položka obsahuje naložení a dovoz</t>
  </si>
  <si>
    <t>29</t>
  </si>
  <si>
    <t>10364100</t>
  </si>
  <si>
    <t>zemina pro terénní úpravy - tříděná</t>
  </si>
  <si>
    <t>t</t>
  </si>
  <si>
    <t>2094243556</t>
  </si>
  <si>
    <t>Poznámka k položce:_x000d_
zemina musí splňovat normu ČSN 75 2410 - vhodnost zeminy pro homogenní hráze (zemina bez organických látek, kořenů, listí, kamenů atd). Vhodnost zeminy bude ověřena laboratorními zkouškami pro ověření vhodnosti zeminy do homogenních hrází dle ČSN 75 2410. Zeminu zajistí zhotovitel stavby</t>
  </si>
  <si>
    <t>853,037*2 'Přepočtené koeficientem množství</t>
  </si>
  <si>
    <t>30</t>
  </si>
  <si>
    <t>R5</t>
  </si>
  <si>
    <t>Ořez stromů na příjezdové trase včetně štěpkování dřevní hmoty</t>
  </si>
  <si>
    <t>1460577879</t>
  </si>
  <si>
    <t>31</t>
  </si>
  <si>
    <t>R6</t>
  </si>
  <si>
    <t>Nakrácení kmenů a větví stromů nad 80 mm s ponecháním na místě na hromadách</t>
  </si>
  <si>
    <t>-202438297</t>
  </si>
  <si>
    <t>44</t>
  </si>
  <si>
    <t>R8</t>
  </si>
  <si>
    <t>Provedení náhradní výsadby</t>
  </si>
  <si>
    <t>-2053228688</t>
  </si>
  <si>
    <t xml:space="preserve">Poznámka k položce:_x000d_
provedení náhradní výsadby, včetně pěstební péče o vysazené dřeviny po dobu 5 let (pravidelná zálivka, ochrana proti škůdcům a mechanickému poškození, náhrada v případě úhynu či odcizení) v počtu 24 ks dřevin - javor, na pozemku parc.č. KN 2775/1, v k.ú. Rohatec, o obvodu kmínku minimálně 8-10 cm. Dále na pozemku parc.č. KN 5166/4 v k.ú. Vracov dřeviny v počtu 3 ks  - Jasan ztepilý (Fraxinus excelsior). Sazenice budou uchyceny ke kůlům délky 200 cm o průměru 8 cm.</t>
  </si>
  <si>
    <t>VRN</t>
  </si>
  <si>
    <t>Vedlejší rozpočtové náklady</t>
  </si>
  <si>
    <t>VRN1</t>
  </si>
  <si>
    <t>Průzkumné, geodetické a projektové práce</t>
  </si>
  <si>
    <t>32</t>
  </si>
  <si>
    <t>013274000</t>
  </si>
  <si>
    <t>Pasportizace objektu před započetím prací</t>
  </si>
  <si>
    <t>1024</t>
  </si>
  <si>
    <t>1476886709</t>
  </si>
  <si>
    <t xml:space="preserve">Poznámka k položce:_x000d_
Pasportizace příjezdových cest před zahájením stavby </t>
  </si>
  <si>
    <t>33</t>
  </si>
  <si>
    <t>012103000</t>
  </si>
  <si>
    <t>Geodetické práce před výstavbou</t>
  </si>
  <si>
    <t>-1316077739</t>
  </si>
  <si>
    <t>Poznámka k položce:_x000d_
vytyčení stavby výškové</t>
  </si>
  <si>
    <t>34</t>
  </si>
  <si>
    <t>012303000</t>
  </si>
  <si>
    <t>Geodetické práce po výstavbě</t>
  </si>
  <si>
    <t>-846173302</t>
  </si>
  <si>
    <t>Poznámka k položce:_x000d_
zaměření skutečného stavu po realizaci</t>
  </si>
  <si>
    <t>35</t>
  </si>
  <si>
    <t>013254000</t>
  </si>
  <si>
    <t>Dokumentace skutečného provedení stavby</t>
  </si>
  <si>
    <t>soubor</t>
  </si>
  <si>
    <t>-1411099506</t>
  </si>
  <si>
    <t>36</t>
  </si>
  <si>
    <t>013294000</t>
  </si>
  <si>
    <t>Ostatní dokumentace</t>
  </si>
  <si>
    <t>1815433051</t>
  </si>
  <si>
    <t xml:space="preserve">Poznámka k položce:_x000d_
zpracování povodňového a havarijního plánu a schválení úřady </t>
  </si>
  <si>
    <t>VRN3</t>
  </si>
  <si>
    <t>Zařízení staveniště</t>
  </si>
  <si>
    <t>37</t>
  </si>
  <si>
    <t>030001000</t>
  </si>
  <si>
    <t>-284432384</t>
  </si>
  <si>
    <t>Poznámka k položce:_x000d_
zřízení i odstranění zařízení staveniště</t>
  </si>
  <si>
    <t>38</t>
  </si>
  <si>
    <t>034303000</t>
  </si>
  <si>
    <t>Dopravní značení na staveništi</t>
  </si>
  <si>
    <t>-1673304628</t>
  </si>
  <si>
    <t>Poznámka k položce:_x000d_
Zajištění odpovídajícího dopravního značení včetně značení uzavírky a zajištění povolení od Policie ČR a silničního správního úřadu, včetně poplatků</t>
  </si>
  <si>
    <t>VRN4</t>
  </si>
  <si>
    <t>Inženýrská činnost</t>
  </si>
  <si>
    <t>39</t>
  </si>
  <si>
    <t>041903000</t>
  </si>
  <si>
    <t>Dozor jiné osoby</t>
  </si>
  <si>
    <t>-307818651</t>
  </si>
  <si>
    <t>Poznámka k položce:_x000d_
zajištění plnění povinností BOZP dle platných zákonů, vyhlášek a nařízení ( z. č. 309/2006 Sb., NV 591/2006 Sb., z. č. 251/2005 Sb., z. č. 88/2016 Sb. apod.)</t>
  </si>
  <si>
    <t>40</t>
  </si>
  <si>
    <t>043154000</t>
  </si>
  <si>
    <t>Zkoušky hutnicí</t>
  </si>
  <si>
    <t>…</t>
  </si>
  <si>
    <t>1588423433</t>
  </si>
  <si>
    <t>Poznámka k položce:_x000d_
ověření míry zhutnění podle PS, bude provedena 1 zkouška u každé nátrže na koruně hráze po dosypání. U nátrže 7, 5 budou provedeny zkoušky 2 – první přibližně v polovině násypu a druhá na koruně hráze, požadovaná míra zhutnění je minimálně 95% PS</t>
  </si>
  <si>
    <t>VRN6</t>
  </si>
  <si>
    <t>Územní vlivy</t>
  </si>
  <si>
    <t>41</t>
  </si>
  <si>
    <t>R1</t>
  </si>
  <si>
    <t>Opravy poškozených míst na příjezdových komunikacích</t>
  </si>
  <si>
    <t>-1549039182</t>
  </si>
  <si>
    <t>Poznámka k položce:_x000d_
protokolární předání vlastníkům/správcům</t>
  </si>
  <si>
    <t>42</t>
  </si>
  <si>
    <t>R7</t>
  </si>
  <si>
    <t>Poplatek za užívání nezpevněné cesty LČR</t>
  </si>
  <si>
    <t>1101140337</t>
  </si>
  <si>
    <t>Poznámka k položce:_x000d_
Mezi zhotovitelem a LČR bude uzavřena písemná Dohoda o užívání pozemku (viz Dokladová část PD). Cena z 1 t přepraveného materiálu je 10 Kč, bez ohledu jaký počet vozidel bude použit a na kolika pozemcích je cesta vedena. Celkové množství přepravené zeminy je 500 t._x000d_
Součástí dohody je kauce 200 000,- Kč.</t>
  </si>
  <si>
    <t>VRN9</t>
  </si>
  <si>
    <t>Ostatní náklady</t>
  </si>
  <si>
    <t>43</t>
  </si>
  <si>
    <t>091704000</t>
  </si>
  <si>
    <t>Náklady na údržbu</t>
  </si>
  <si>
    <t>-626977010</t>
  </si>
  <si>
    <t>Poznámka k položce:_x000d_
čištění používaných komunikací během stavby</t>
  </si>
  <si>
    <t>SEZNAM FIGUR</t>
  </si>
  <si>
    <t>Výměra</t>
  </si>
  <si>
    <t>(OR+OS)*0,1</t>
  </si>
  <si>
    <t>-Výkop*0,3</t>
  </si>
  <si>
    <t>19*0,8 "zemina na zásyp jam po pařezech</t>
  </si>
  <si>
    <t>Součet</t>
  </si>
  <si>
    <t>Použití figury:</t>
  </si>
  <si>
    <t>38,16 "nátrž 1</t>
  </si>
  <si>
    <t>95,49 "nátrž 2</t>
  </si>
  <si>
    <t>20,33 "nátrž 3 a 4</t>
  </si>
  <si>
    <t>182,23 "nátrž 5 a 6</t>
  </si>
  <si>
    <t>486,86 "nátrž 7</t>
  </si>
  <si>
    <t>50*0,5 "nátrž 8</t>
  </si>
  <si>
    <t>63,34 "nátrž 1</t>
  </si>
  <si>
    <t>118,24 "nátrž 2</t>
  </si>
  <si>
    <t>104,34 "nátrž 3 a 4</t>
  </si>
  <si>
    <t>195,05 "nátrž 5 a 6</t>
  </si>
  <si>
    <t>146,05 "nátrž 7</t>
  </si>
  <si>
    <t>28,01 "nátrž 3 a 4</t>
  </si>
  <si>
    <t>180,48 "nátrž 5 a 6</t>
  </si>
  <si>
    <t>253,33 "nátrž 7</t>
  </si>
  <si>
    <t>50*2 "nátrž 8</t>
  </si>
  <si>
    <t>13,57 "nátrž 1</t>
  </si>
  <si>
    <t>50,43 "nátrž 2</t>
  </si>
  <si>
    <t>36,8 "nátrž 3 a 4</t>
  </si>
  <si>
    <t>150,36 "nátrž 5 a 6</t>
  </si>
  <si>
    <t>459,3 "nátrž 7</t>
  </si>
  <si>
    <t>35,4 "nátrž 1</t>
  </si>
  <si>
    <t>57,3 "nátrž 2</t>
  </si>
  <si>
    <t>60,67 "nátrž 3 a 4</t>
  </si>
  <si>
    <t>229,85 "nátrž 5 a 6</t>
  </si>
  <si>
    <t>407,39 "nátrž 7</t>
  </si>
  <si>
    <t>291,03 "nátrž 3 a 4</t>
  </si>
  <si>
    <t>336,29 "nátrž 5 a 6</t>
  </si>
  <si>
    <t>631,23 "nátrž 7</t>
  </si>
  <si>
    <t>455,68 "nátrž 3 a 4</t>
  </si>
  <si>
    <t>373,79 "nátrž 5 a 6</t>
  </si>
  <si>
    <t>777,57 "nátrž 7</t>
  </si>
  <si>
    <t>17,52 "nátrž 1</t>
  </si>
  <si>
    <t>27,18 "nátrž 2</t>
  </si>
  <si>
    <t>17,13 "nátrž 3 a 4</t>
  </si>
  <si>
    <t>119 "nátrž 5 a 6</t>
  </si>
  <si>
    <t>249,56 "nátrž 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</si>
</sst>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4" fontId="15"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3"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7"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5" fillId="0" borderId="0" xfId="0" applyFont="1" applyAlignment="1">
      <alignment horizontal="left" vertical="center"/>
    </xf>
    <xf numFmtId="0" fontId="27" fillId="0" borderId="0" xfId="0" applyFont="1" applyAlignment="1">
      <alignment horizontal="left" vertical="center"/>
    </xf>
    <xf numFmtId="0" fontId="0" fillId="0" borderId="1" xfId="0" applyBorder="1"/>
    <xf numFmtId="0" fontId="0" fillId="0" borderId="2" xfId="0" applyBorder="1"/>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22" xfId="0"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0" fillId="4" borderId="16" xfId="0" applyFont="1" applyFill="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4" fillId="0" borderId="0" xfId="0" applyFont="1" applyAlignment="1">
      <alignment horizontal="left" vertical="center" wrapText="1"/>
    </xf>
    <xf numFmtId="0" fontId="36" fillId="0" borderId="16" xfId="0" applyFont="1" applyBorder="1" applyAlignment="1">
      <alignment horizontal="left" vertical="center" wrapText="1"/>
    </xf>
    <xf numFmtId="0" fontId="36" fillId="0" borderId="22" xfId="0" applyFont="1" applyBorder="1" applyAlignment="1">
      <alignment horizontal="left" vertical="center" wrapText="1"/>
    </xf>
    <xf numFmtId="0" fontId="36" fillId="0" borderId="22" xfId="0" applyFont="1" applyBorder="1" applyAlignment="1">
      <alignment horizontal="left" vertical="center"/>
    </xf>
    <xf numFmtId="167" fontId="36"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1"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E7" s="29"/>
      <c r="BS7" s="15" t="s">
        <v>6</v>
      </c>
    </row>
    <row r="8" s="1" customFormat="1"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26</v>
      </c>
      <c r="AO10" s="20"/>
      <c r="AP10" s="20"/>
      <c r="AQ10" s="20"/>
      <c r="AR10" s="18"/>
      <c r="BE10" s="29"/>
      <c r="BS10" s="15" t="s">
        <v>6</v>
      </c>
    </row>
    <row r="11" s="1" customFormat="1" ht="18.48" customHeight="1">
      <c r="B11" s="19"/>
      <c r="C11" s="20"/>
      <c r="D11" s="20"/>
      <c r="E11" s="25" t="s">
        <v>27</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28</v>
      </c>
      <c r="AL11" s="20"/>
      <c r="AM11" s="20"/>
      <c r="AN11" s="25" t="s">
        <v>29</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30</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31</v>
      </c>
      <c r="AO13" s="20"/>
      <c r="AP13" s="20"/>
      <c r="AQ13" s="20"/>
      <c r="AR13" s="18"/>
      <c r="BE13" s="29"/>
      <c r="BS13" s="15" t="s">
        <v>6</v>
      </c>
    </row>
    <row r="14">
      <c r="B14" s="19"/>
      <c r="C14" s="20"/>
      <c r="D14" s="20"/>
      <c r="E14" s="32" t="s">
        <v>31</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28</v>
      </c>
      <c r="AL14" s="20"/>
      <c r="AM14" s="20"/>
      <c r="AN14" s="32" t="s">
        <v>31</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32</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33</v>
      </c>
      <c r="AO16" s="20"/>
      <c r="AP16" s="20"/>
      <c r="AQ16" s="20"/>
      <c r="AR16" s="18"/>
      <c r="BE16" s="29"/>
      <c r="BS16" s="15" t="s">
        <v>4</v>
      </c>
    </row>
    <row r="17" s="1" customFormat="1" ht="18.48" customHeight="1">
      <c r="B17" s="19"/>
      <c r="C17" s="20"/>
      <c r="D17" s="20"/>
      <c r="E17" s="25" t="s">
        <v>34</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28</v>
      </c>
      <c r="AL17" s="20"/>
      <c r="AM17" s="20"/>
      <c r="AN17" s="25" t="s">
        <v>35</v>
      </c>
      <c r="AO17" s="20"/>
      <c r="AP17" s="20"/>
      <c r="AQ17" s="20"/>
      <c r="AR17" s="18"/>
      <c r="BE17" s="29"/>
      <c r="BS17" s="15" t="s">
        <v>36</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s="1" customFormat="1" ht="12" customHeight="1">
      <c r="B19" s="19"/>
      <c r="C19" s="20"/>
      <c r="D19" s="30" t="s">
        <v>37</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E19" s="29"/>
      <c r="BS19" s="15" t="s">
        <v>6</v>
      </c>
    </row>
    <row r="20" s="1" customFormat="1" ht="18.48" customHeight="1">
      <c r="B20" s="19"/>
      <c r="C20" s="20"/>
      <c r="D20" s="20"/>
      <c r="E20" s="25" t="s">
        <v>21</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28</v>
      </c>
      <c r="AL20" s="20"/>
      <c r="AM20" s="20"/>
      <c r="AN20" s="25" t="s">
        <v>1</v>
      </c>
      <c r="AO20" s="20"/>
      <c r="AP20" s="20"/>
      <c r="AQ20" s="20"/>
      <c r="AR20" s="18"/>
      <c r="BE20" s="29"/>
      <c r="BS20" s="15" t="s">
        <v>36</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38</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39</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ROUND(AG94,2)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40</v>
      </c>
      <c r="M28" s="43"/>
      <c r="N28" s="43"/>
      <c r="O28" s="43"/>
      <c r="P28" s="43"/>
      <c r="Q28" s="38"/>
      <c r="R28" s="38"/>
      <c r="S28" s="38"/>
      <c r="T28" s="38"/>
      <c r="U28" s="38"/>
      <c r="V28" s="38"/>
      <c r="W28" s="43" t="s">
        <v>41</v>
      </c>
      <c r="X28" s="43"/>
      <c r="Y28" s="43"/>
      <c r="Z28" s="43"/>
      <c r="AA28" s="43"/>
      <c r="AB28" s="43"/>
      <c r="AC28" s="43"/>
      <c r="AD28" s="43"/>
      <c r="AE28" s="43"/>
      <c r="AF28" s="38"/>
      <c r="AG28" s="38"/>
      <c r="AH28" s="38"/>
      <c r="AI28" s="38"/>
      <c r="AJ28" s="38"/>
      <c r="AK28" s="43" t="s">
        <v>42</v>
      </c>
      <c r="AL28" s="43"/>
      <c r="AM28" s="43"/>
      <c r="AN28" s="43"/>
      <c r="AO28" s="43"/>
      <c r="AP28" s="38"/>
      <c r="AQ28" s="38"/>
      <c r="AR28" s="42"/>
      <c r="BE28" s="29"/>
    </row>
    <row r="29" s="3" customFormat="1" ht="14.4" customHeight="1">
      <c r="A29" s="3"/>
      <c r="B29" s="44"/>
      <c r="C29" s="45"/>
      <c r="D29" s="30" t="s">
        <v>43</v>
      </c>
      <c r="E29" s="45"/>
      <c r="F29" s="30" t="s">
        <v>44</v>
      </c>
      <c r="G29" s="45"/>
      <c r="H29" s="45"/>
      <c r="I29" s="45"/>
      <c r="J29" s="45"/>
      <c r="K29" s="45"/>
      <c r="L29" s="46">
        <v>0.20999999999999999</v>
      </c>
      <c r="M29" s="45"/>
      <c r="N29" s="45"/>
      <c r="O29" s="45"/>
      <c r="P29" s="45"/>
      <c r="Q29" s="45"/>
      <c r="R29" s="45"/>
      <c r="S29" s="45"/>
      <c r="T29" s="45"/>
      <c r="U29" s="45"/>
      <c r="V29" s="45"/>
      <c r="W29" s="47">
        <f>ROUND(AZ94, 2)</f>
        <v>0</v>
      </c>
      <c r="X29" s="45"/>
      <c r="Y29" s="45"/>
      <c r="Z29" s="45"/>
      <c r="AA29" s="45"/>
      <c r="AB29" s="45"/>
      <c r="AC29" s="45"/>
      <c r="AD29" s="45"/>
      <c r="AE29" s="45"/>
      <c r="AF29" s="45"/>
      <c r="AG29" s="45"/>
      <c r="AH29" s="45"/>
      <c r="AI29" s="45"/>
      <c r="AJ29" s="45"/>
      <c r="AK29" s="47">
        <f>ROUND(AV94, 2)</f>
        <v>0</v>
      </c>
      <c r="AL29" s="45"/>
      <c r="AM29" s="45"/>
      <c r="AN29" s="45"/>
      <c r="AO29" s="45"/>
      <c r="AP29" s="45"/>
      <c r="AQ29" s="45"/>
      <c r="AR29" s="48"/>
      <c r="BE29" s="49"/>
    </row>
    <row r="30" s="3" customFormat="1" ht="14.4" customHeight="1">
      <c r="A30" s="3"/>
      <c r="B30" s="44"/>
      <c r="C30" s="45"/>
      <c r="D30" s="45"/>
      <c r="E30" s="45"/>
      <c r="F30" s="30" t="s">
        <v>45</v>
      </c>
      <c r="G30" s="45"/>
      <c r="H30" s="45"/>
      <c r="I30" s="45"/>
      <c r="J30" s="45"/>
      <c r="K30" s="45"/>
      <c r="L30" s="46">
        <v>0.14999999999999999</v>
      </c>
      <c r="M30" s="45"/>
      <c r="N30" s="45"/>
      <c r="O30" s="45"/>
      <c r="P30" s="45"/>
      <c r="Q30" s="45"/>
      <c r="R30" s="45"/>
      <c r="S30" s="45"/>
      <c r="T30" s="45"/>
      <c r="U30" s="45"/>
      <c r="V30" s="45"/>
      <c r="W30" s="47">
        <f>ROUND(BA94, 2)</f>
        <v>0</v>
      </c>
      <c r="X30" s="45"/>
      <c r="Y30" s="45"/>
      <c r="Z30" s="45"/>
      <c r="AA30" s="45"/>
      <c r="AB30" s="45"/>
      <c r="AC30" s="45"/>
      <c r="AD30" s="45"/>
      <c r="AE30" s="45"/>
      <c r="AF30" s="45"/>
      <c r="AG30" s="45"/>
      <c r="AH30" s="45"/>
      <c r="AI30" s="45"/>
      <c r="AJ30" s="45"/>
      <c r="AK30" s="47">
        <f>ROUND(AW94, 2)</f>
        <v>0</v>
      </c>
      <c r="AL30" s="45"/>
      <c r="AM30" s="45"/>
      <c r="AN30" s="45"/>
      <c r="AO30" s="45"/>
      <c r="AP30" s="45"/>
      <c r="AQ30" s="45"/>
      <c r="AR30" s="48"/>
      <c r="BE30" s="49"/>
    </row>
    <row r="31" hidden="1" s="3" customFormat="1" ht="14.4" customHeight="1">
      <c r="A31" s="3"/>
      <c r="B31" s="44"/>
      <c r="C31" s="45"/>
      <c r="D31" s="45"/>
      <c r="E31" s="45"/>
      <c r="F31" s="30" t="s">
        <v>46</v>
      </c>
      <c r="G31" s="45"/>
      <c r="H31" s="45"/>
      <c r="I31" s="45"/>
      <c r="J31" s="45"/>
      <c r="K31" s="45"/>
      <c r="L31" s="46">
        <v>0.20999999999999999</v>
      </c>
      <c r="M31" s="45"/>
      <c r="N31" s="45"/>
      <c r="O31" s="45"/>
      <c r="P31" s="45"/>
      <c r="Q31" s="45"/>
      <c r="R31" s="45"/>
      <c r="S31" s="45"/>
      <c r="T31" s="45"/>
      <c r="U31" s="45"/>
      <c r="V31" s="45"/>
      <c r="W31" s="47">
        <f>ROUND(BB94,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47</v>
      </c>
      <c r="G32" s="45"/>
      <c r="H32" s="45"/>
      <c r="I32" s="45"/>
      <c r="J32" s="45"/>
      <c r="K32" s="45"/>
      <c r="L32" s="46">
        <v>0.14999999999999999</v>
      </c>
      <c r="M32" s="45"/>
      <c r="N32" s="45"/>
      <c r="O32" s="45"/>
      <c r="P32" s="45"/>
      <c r="Q32" s="45"/>
      <c r="R32" s="45"/>
      <c r="S32" s="45"/>
      <c r="T32" s="45"/>
      <c r="U32" s="45"/>
      <c r="V32" s="45"/>
      <c r="W32" s="47">
        <f>ROUND(BC94,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48</v>
      </c>
      <c r="G33" s="45"/>
      <c r="H33" s="45"/>
      <c r="I33" s="45"/>
      <c r="J33" s="45"/>
      <c r="K33" s="45"/>
      <c r="L33" s="46">
        <v>0</v>
      </c>
      <c r="M33" s="45"/>
      <c r="N33" s="45"/>
      <c r="O33" s="45"/>
      <c r="P33" s="45"/>
      <c r="Q33" s="45"/>
      <c r="R33" s="45"/>
      <c r="S33" s="45"/>
      <c r="T33" s="45"/>
      <c r="U33" s="45"/>
      <c r="V33" s="45"/>
      <c r="W33" s="47">
        <f>ROUND(BD94, 2)</f>
        <v>0</v>
      </c>
      <c r="X33" s="45"/>
      <c r="Y33" s="45"/>
      <c r="Z33" s="45"/>
      <c r="AA33" s="45"/>
      <c r="AB33" s="45"/>
      <c r="AC33" s="45"/>
      <c r="AD33" s="45"/>
      <c r="AE33" s="45"/>
      <c r="AF33" s="45"/>
      <c r="AG33" s="45"/>
      <c r="AH33" s="45"/>
      <c r="AI33" s="45"/>
      <c r="AJ33" s="45"/>
      <c r="AK33" s="47">
        <v>0</v>
      </c>
      <c r="AL33" s="45"/>
      <c r="AM33" s="45"/>
      <c r="AN33" s="45"/>
      <c r="AO33" s="45"/>
      <c r="AP33" s="45"/>
      <c r="AQ33" s="45"/>
      <c r="AR33" s="48"/>
      <c r="BE33" s="49"/>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29"/>
    </row>
    <row r="35" s="2" customFormat="1" ht="25.92" customHeight="1">
      <c r="A35" s="36"/>
      <c r="B35" s="37"/>
      <c r="C35" s="50"/>
      <c r="D35" s="51" t="s">
        <v>49</v>
      </c>
      <c r="E35" s="52"/>
      <c r="F35" s="52"/>
      <c r="G35" s="52"/>
      <c r="H35" s="52"/>
      <c r="I35" s="52"/>
      <c r="J35" s="52"/>
      <c r="K35" s="52"/>
      <c r="L35" s="52"/>
      <c r="M35" s="52"/>
      <c r="N35" s="52"/>
      <c r="O35" s="52"/>
      <c r="P35" s="52"/>
      <c r="Q35" s="52"/>
      <c r="R35" s="52"/>
      <c r="S35" s="52"/>
      <c r="T35" s="53" t="s">
        <v>50</v>
      </c>
      <c r="U35" s="52"/>
      <c r="V35" s="52"/>
      <c r="W35" s="52"/>
      <c r="X35" s="54" t="s">
        <v>51</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14.4" customHeight="1">
      <c r="A37" s="36"/>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42"/>
      <c r="BE37" s="36"/>
    </row>
    <row r="38" s="1" customFormat="1" ht="14.4" customHeight="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18"/>
    </row>
    <row r="39" s="1" customFormat="1" ht="14.4" customHeight="1">
      <c r="B39" s="19"/>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18"/>
    </row>
    <row r="40" s="1" customFormat="1" ht="14.4" customHeight="1">
      <c r="B40" s="19"/>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18"/>
    </row>
    <row r="41" s="1" customFormat="1" ht="14.4" customHeight="1">
      <c r="B41" s="19"/>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18"/>
    </row>
    <row r="42" s="1" customFormat="1" ht="14.4" customHeight="1">
      <c r="B42" s="19"/>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18"/>
    </row>
    <row r="43" s="1" customFormat="1" ht="14.4" customHeight="1">
      <c r="B43" s="19"/>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18"/>
    </row>
    <row r="44" s="1" customFormat="1" ht="14.4" customHeight="1">
      <c r="B44" s="19"/>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18"/>
    </row>
    <row r="45" s="1" customFormat="1" ht="14.4" customHeight="1">
      <c r="B45" s="19"/>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18"/>
    </row>
    <row r="46" s="1" customFormat="1" ht="14.4" customHeight="1">
      <c r="B46" s="19"/>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18"/>
    </row>
    <row r="47" s="1" customFormat="1" ht="14.4" customHeight="1">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18"/>
    </row>
    <row r="48" s="1" customFormat="1" ht="14.4" customHeight="1">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18"/>
    </row>
    <row r="49" s="2" customFormat="1" ht="14.4" customHeight="1">
      <c r="B49" s="57"/>
      <c r="C49" s="58"/>
      <c r="D49" s="59" t="s">
        <v>52</v>
      </c>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59" t="s">
        <v>53</v>
      </c>
      <c r="AI49" s="60"/>
      <c r="AJ49" s="60"/>
      <c r="AK49" s="60"/>
      <c r="AL49" s="60"/>
      <c r="AM49" s="60"/>
      <c r="AN49" s="60"/>
      <c r="AO49" s="60"/>
      <c r="AP49" s="58"/>
      <c r="AQ49" s="58"/>
      <c r="AR49" s="61"/>
    </row>
    <row r="50">
      <c r="B50" s="19"/>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18"/>
    </row>
    <row r="51">
      <c r="B51" s="19"/>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18"/>
    </row>
    <row r="52">
      <c r="B52" s="19"/>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18"/>
    </row>
    <row r="53">
      <c r="B53" s="19"/>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18"/>
    </row>
    <row r="54">
      <c r="B54" s="19"/>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18"/>
    </row>
    <row r="55">
      <c r="B55" s="19"/>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18"/>
    </row>
    <row r="56">
      <c r="B56" s="19"/>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18"/>
    </row>
    <row r="57">
      <c r="B57" s="19"/>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18"/>
    </row>
    <row r="58">
      <c r="B58" s="19"/>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18"/>
    </row>
    <row r="59">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18"/>
    </row>
    <row r="60" s="2" customFormat="1">
      <c r="A60" s="36"/>
      <c r="B60" s="37"/>
      <c r="C60" s="38"/>
      <c r="D60" s="62" t="s">
        <v>54</v>
      </c>
      <c r="E60" s="40"/>
      <c r="F60" s="40"/>
      <c r="G60" s="40"/>
      <c r="H60" s="40"/>
      <c r="I60" s="40"/>
      <c r="J60" s="40"/>
      <c r="K60" s="40"/>
      <c r="L60" s="40"/>
      <c r="M60" s="40"/>
      <c r="N60" s="40"/>
      <c r="O60" s="40"/>
      <c r="P60" s="40"/>
      <c r="Q60" s="40"/>
      <c r="R60" s="40"/>
      <c r="S60" s="40"/>
      <c r="T60" s="40"/>
      <c r="U60" s="40"/>
      <c r="V60" s="62" t="s">
        <v>55</v>
      </c>
      <c r="W60" s="40"/>
      <c r="X60" s="40"/>
      <c r="Y60" s="40"/>
      <c r="Z60" s="40"/>
      <c r="AA60" s="40"/>
      <c r="AB60" s="40"/>
      <c r="AC60" s="40"/>
      <c r="AD60" s="40"/>
      <c r="AE60" s="40"/>
      <c r="AF60" s="40"/>
      <c r="AG60" s="40"/>
      <c r="AH60" s="62" t="s">
        <v>54</v>
      </c>
      <c r="AI60" s="40"/>
      <c r="AJ60" s="40"/>
      <c r="AK60" s="40"/>
      <c r="AL60" s="40"/>
      <c r="AM60" s="62" t="s">
        <v>55</v>
      </c>
      <c r="AN60" s="40"/>
      <c r="AO60" s="40"/>
      <c r="AP60" s="38"/>
      <c r="AQ60" s="38"/>
      <c r="AR60" s="42"/>
      <c r="BE60" s="36"/>
    </row>
    <row r="61">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18"/>
    </row>
    <row r="62">
      <c r="B62" s="19"/>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18"/>
    </row>
    <row r="63">
      <c r="B63" s="19"/>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18"/>
    </row>
    <row r="64" s="2" customFormat="1">
      <c r="A64" s="36"/>
      <c r="B64" s="37"/>
      <c r="C64" s="38"/>
      <c r="D64" s="59" t="s">
        <v>56</v>
      </c>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59" t="s">
        <v>57</v>
      </c>
      <c r="AI64" s="63"/>
      <c r="AJ64" s="63"/>
      <c r="AK64" s="63"/>
      <c r="AL64" s="63"/>
      <c r="AM64" s="63"/>
      <c r="AN64" s="63"/>
      <c r="AO64" s="63"/>
      <c r="AP64" s="38"/>
      <c r="AQ64" s="38"/>
      <c r="AR64" s="42"/>
      <c r="BE64" s="36"/>
    </row>
    <row r="65">
      <c r="B65" s="19"/>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18"/>
    </row>
    <row r="66">
      <c r="B66" s="19"/>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18"/>
    </row>
    <row r="67">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8"/>
    </row>
    <row r="68">
      <c r="B68" s="19"/>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18"/>
    </row>
    <row r="69">
      <c r="B69" s="19"/>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18"/>
    </row>
    <row r="70">
      <c r="B70" s="19"/>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18"/>
    </row>
    <row r="71">
      <c r="B71" s="19"/>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8"/>
    </row>
    <row r="72">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18"/>
    </row>
    <row r="73">
      <c r="B73" s="19"/>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8"/>
    </row>
    <row r="74">
      <c r="B74" s="19"/>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8"/>
    </row>
    <row r="75" s="2" customFormat="1">
      <c r="A75" s="36"/>
      <c r="B75" s="37"/>
      <c r="C75" s="38"/>
      <c r="D75" s="62" t="s">
        <v>54</v>
      </c>
      <c r="E75" s="40"/>
      <c r="F75" s="40"/>
      <c r="G75" s="40"/>
      <c r="H75" s="40"/>
      <c r="I75" s="40"/>
      <c r="J75" s="40"/>
      <c r="K75" s="40"/>
      <c r="L75" s="40"/>
      <c r="M75" s="40"/>
      <c r="N75" s="40"/>
      <c r="O75" s="40"/>
      <c r="P75" s="40"/>
      <c r="Q75" s="40"/>
      <c r="R75" s="40"/>
      <c r="S75" s="40"/>
      <c r="T75" s="40"/>
      <c r="U75" s="40"/>
      <c r="V75" s="62" t="s">
        <v>55</v>
      </c>
      <c r="W75" s="40"/>
      <c r="X75" s="40"/>
      <c r="Y75" s="40"/>
      <c r="Z75" s="40"/>
      <c r="AA75" s="40"/>
      <c r="AB75" s="40"/>
      <c r="AC75" s="40"/>
      <c r="AD75" s="40"/>
      <c r="AE75" s="40"/>
      <c r="AF75" s="40"/>
      <c r="AG75" s="40"/>
      <c r="AH75" s="62" t="s">
        <v>54</v>
      </c>
      <c r="AI75" s="40"/>
      <c r="AJ75" s="40"/>
      <c r="AK75" s="40"/>
      <c r="AL75" s="40"/>
      <c r="AM75" s="62" t="s">
        <v>55</v>
      </c>
      <c r="AN75" s="40"/>
      <c r="AO75" s="40"/>
      <c r="AP75" s="38"/>
      <c r="AQ75" s="38"/>
      <c r="AR75" s="42"/>
      <c r="BE75" s="36"/>
    </row>
    <row r="76" s="2" customFormat="1">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2"/>
      <c r="BE76" s="36"/>
    </row>
    <row r="77" s="2" customFormat="1" ht="6.96" customHeight="1">
      <c r="A77" s="36"/>
      <c r="B77" s="64"/>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42"/>
      <c r="BE77" s="36"/>
    </row>
    <row r="81" s="2" customFormat="1" ht="6.96" customHeight="1">
      <c r="A81" s="36"/>
      <c r="B81" s="66"/>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42"/>
      <c r="BE81" s="36"/>
    </row>
    <row r="82" s="2" customFormat="1" ht="24.96" customHeight="1">
      <c r="A82" s="36"/>
      <c r="B82" s="37"/>
      <c r="C82" s="21" t="s">
        <v>58</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42"/>
      <c r="BE82" s="36"/>
    </row>
    <row r="83" s="2" customFormat="1" ht="6.96" customHeight="1">
      <c r="A83" s="36"/>
      <c r="B83" s="37"/>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42"/>
      <c r="BE83" s="36"/>
    </row>
    <row r="84" s="4" customFormat="1" ht="12" customHeight="1">
      <c r="A84" s="4"/>
      <c r="B84" s="68"/>
      <c r="C84" s="30" t="s">
        <v>13</v>
      </c>
      <c r="D84" s="69"/>
      <c r="E84" s="69"/>
      <c r="F84" s="69"/>
      <c r="G84" s="69"/>
      <c r="H84" s="69"/>
      <c r="I84" s="69"/>
      <c r="J84" s="69"/>
      <c r="K84" s="69"/>
      <c r="L84" s="69" t="str">
        <f>K5</f>
        <v>Tok_21_13_o</v>
      </c>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70"/>
      <c r="BE84" s="4"/>
    </row>
    <row r="85" s="5" customFormat="1" ht="36.96" customHeight="1">
      <c r="A85" s="5"/>
      <c r="B85" s="71"/>
      <c r="C85" s="72" t="s">
        <v>16</v>
      </c>
      <c r="D85" s="73"/>
      <c r="E85" s="73"/>
      <c r="F85" s="73"/>
      <c r="G85" s="73"/>
      <c r="H85" s="73"/>
      <c r="I85" s="73"/>
      <c r="J85" s="73"/>
      <c r="K85" s="73"/>
      <c r="L85" s="74" t="str">
        <f>K6</f>
        <v>Morava,PB odsazená hráz Rohatec</v>
      </c>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5"/>
      <c r="BE85" s="5"/>
    </row>
    <row r="86" s="2" customFormat="1" ht="6.96" customHeight="1">
      <c r="A86" s="3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42"/>
      <c r="BE86" s="36"/>
    </row>
    <row r="87" s="2" customFormat="1" ht="12" customHeight="1">
      <c r="A87" s="36"/>
      <c r="B87" s="37"/>
      <c r="C87" s="30" t="s">
        <v>20</v>
      </c>
      <c r="D87" s="38"/>
      <c r="E87" s="38"/>
      <c r="F87" s="38"/>
      <c r="G87" s="38"/>
      <c r="H87" s="38"/>
      <c r="I87" s="38"/>
      <c r="J87" s="38"/>
      <c r="K87" s="38"/>
      <c r="L87" s="76" t="str">
        <f>IF(K8="","",K8)</f>
        <v xml:space="preserve"> </v>
      </c>
      <c r="M87" s="38"/>
      <c r="N87" s="38"/>
      <c r="O87" s="38"/>
      <c r="P87" s="38"/>
      <c r="Q87" s="38"/>
      <c r="R87" s="38"/>
      <c r="S87" s="38"/>
      <c r="T87" s="38"/>
      <c r="U87" s="38"/>
      <c r="V87" s="38"/>
      <c r="W87" s="38"/>
      <c r="X87" s="38"/>
      <c r="Y87" s="38"/>
      <c r="Z87" s="38"/>
      <c r="AA87" s="38"/>
      <c r="AB87" s="38"/>
      <c r="AC87" s="38"/>
      <c r="AD87" s="38"/>
      <c r="AE87" s="38"/>
      <c r="AF87" s="38"/>
      <c r="AG87" s="38"/>
      <c r="AH87" s="38"/>
      <c r="AI87" s="30" t="s">
        <v>22</v>
      </c>
      <c r="AJ87" s="38"/>
      <c r="AK87" s="38"/>
      <c r="AL87" s="38"/>
      <c r="AM87" s="77" t="str">
        <f>IF(AN8= "","",AN8)</f>
        <v>14. 12. 2021</v>
      </c>
      <c r="AN87" s="77"/>
      <c r="AO87" s="38"/>
      <c r="AP87" s="38"/>
      <c r="AQ87" s="38"/>
      <c r="AR87" s="42"/>
      <c r="BE87" s="36"/>
    </row>
    <row r="88" s="2" customFormat="1" ht="6.96" customHeight="1">
      <c r="A88" s="3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42"/>
      <c r="BE88" s="36"/>
    </row>
    <row r="89" s="2" customFormat="1" ht="15.15" customHeight="1">
      <c r="A89" s="36"/>
      <c r="B89" s="37"/>
      <c r="C89" s="30" t="s">
        <v>24</v>
      </c>
      <c r="D89" s="38"/>
      <c r="E89" s="38"/>
      <c r="F89" s="38"/>
      <c r="G89" s="38"/>
      <c r="H89" s="38"/>
      <c r="I89" s="38"/>
      <c r="J89" s="38"/>
      <c r="K89" s="38"/>
      <c r="L89" s="69" t="str">
        <f>IF(E11= "","",E11)</f>
        <v>Povodí Moravy, s.p.</v>
      </c>
      <c r="M89" s="38"/>
      <c r="N89" s="38"/>
      <c r="O89" s="38"/>
      <c r="P89" s="38"/>
      <c r="Q89" s="38"/>
      <c r="R89" s="38"/>
      <c r="S89" s="38"/>
      <c r="T89" s="38"/>
      <c r="U89" s="38"/>
      <c r="V89" s="38"/>
      <c r="W89" s="38"/>
      <c r="X89" s="38"/>
      <c r="Y89" s="38"/>
      <c r="Z89" s="38"/>
      <c r="AA89" s="38"/>
      <c r="AB89" s="38"/>
      <c r="AC89" s="38"/>
      <c r="AD89" s="38"/>
      <c r="AE89" s="38"/>
      <c r="AF89" s="38"/>
      <c r="AG89" s="38"/>
      <c r="AH89" s="38"/>
      <c r="AI89" s="30" t="s">
        <v>32</v>
      </c>
      <c r="AJ89" s="38"/>
      <c r="AK89" s="38"/>
      <c r="AL89" s="38"/>
      <c r="AM89" s="78" t="str">
        <f>IF(E17="","",E17)</f>
        <v>Ing. Karel Vaštík</v>
      </c>
      <c r="AN89" s="69"/>
      <c r="AO89" s="69"/>
      <c r="AP89" s="69"/>
      <c r="AQ89" s="38"/>
      <c r="AR89" s="42"/>
      <c r="AS89" s="79" t="s">
        <v>59</v>
      </c>
      <c r="AT89" s="80"/>
      <c r="AU89" s="81"/>
      <c r="AV89" s="81"/>
      <c r="AW89" s="81"/>
      <c r="AX89" s="81"/>
      <c r="AY89" s="81"/>
      <c r="AZ89" s="81"/>
      <c r="BA89" s="81"/>
      <c r="BB89" s="81"/>
      <c r="BC89" s="81"/>
      <c r="BD89" s="82"/>
      <c r="BE89" s="36"/>
    </row>
    <row r="90" s="2" customFormat="1" ht="15.15" customHeight="1">
      <c r="A90" s="36"/>
      <c r="B90" s="37"/>
      <c r="C90" s="30" t="s">
        <v>30</v>
      </c>
      <c r="D90" s="38"/>
      <c r="E90" s="38"/>
      <c r="F90" s="38"/>
      <c r="G90" s="38"/>
      <c r="H90" s="38"/>
      <c r="I90" s="38"/>
      <c r="J90" s="38"/>
      <c r="K90" s="38"/>
      <c r="L90" s="69"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0" t="s">
        <v>37</v>
      </c>
      <c r="AJ90" s="38"/>
      <c r="AK90" s="38"/>
      <c r="AL90" s="38"/>
      <c r="AM90" s="78" t="str">
        <f>IF(E20="","",E20)</f>
        <v xml:space="preserve"> </v>
      </c>
      <c r="AN90" s="69"/>
      <c r="AO90" s="69"/>
      <c r="AP90" s="69"/>
      <c r="AQ90" s="38"/>
      <c r="AR90" s="42"/>
      <c r="AS90" s="83"/>
      <c r="AT90" s="84"/>
      <c r="AU90" s="85"/>
      <c r="AV90" s="85"/>
      <c r="AW90" s="85"/>
      <c r="AX90" s="85"/>
      <c r="AY90" s="85"/>
      <c r="AZ90" s="85"/>
      <c r="BA90" s="85"/>
      <c r="BB90" s="85"/>
      <c r="BC90" s="85"/>
      <c r="BD90" s="86"/>
      <c r="BE90" s="36"/>
    </row>
    <row r="91" s="2" customFormat="1" ht="10.8" customHeight="1">
      <c r="A91" s="3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42"/>
      <c r="AS91" s="87"/>
      <c r="AT91" s="88"/>
      <c r="AU91" s="89"/>
      <c r="AV91" s="89"/>
      <c r="AW91" s="89"/>
      <c r="AX91" s="89"/>
      <c r="AY91" s="89"/>
      <c r="AZ91" s="89"/>
      <c r="BA91" s="89"/>
      <c r="BB91" s="89"/>
      <c r="BC91" s="89"/>
      <c r="BD91" s="90"/>
      <c r="BE91" s="36"/>
    </row>
    <row r="92" s="2" customFormat="1" ht="29.28" customHeight="1">
      <c r="A92" s="36"/>
      <c r="B92" s="37"/>
      <c r="C92" s="91" t="s">
        <v>60</v>
      </c>
      <c r="D92" s="92"/>
      <c r="E92" s="92"/>
      <c r="F92" s="92"/>
      <c r="G92" s="92"/>
      <c r="H92" s="93"/>
      <c r="I92" s="94" t="s">
        <v>61</v>
      </c>
      <c r="J92" s="92"/>
      <c r="K92" s="92"/>
      <c r="L92" s="92"/>
      <c r="M92" s="92"/>
      <c r="N92" s="92"/>
      <c r="O92" s="92"/>
      <c r="P92" s="92"/>
      <c r="Q92" s="92"/>
      <c r="R92" s="92"/>
      <c r="S92" s="92"/>
      <c r="T92" s="92"/>
      <c r="U92" s="92"/>
      <c r="V92" s="92"/>
      <c r="W92" s="92"/>
      <c r="X92" s="92"/>
      <c r="Y92" s="92"/>
      <c r="Z92" s="92"/>
      <c r="AA92" s="92"/>
      <c r="AB92" s="92"/>
      <c r="AC92" s="92"/>
      <c r="AD92" s="92"/>
      <c r="AE92" s="92"/>
      <c r="AF92" s="92"/>
      <c r="AG92" s="95" t="s">
        <v>62</v>
      </c>
      <c r="AH92" s="92"/>
      <c r="AI92" s="92"/>
      <c r="AJ92" s="92"/>
      <c r="AK92" s="92"/>
      <c r="AL92" s="92"/>
      <c r="AM92" s="92"/>
      <c r="AN92" s="94" t="s">
        <v>63</v>
      </c>
      <c r="AO92" s="92"/>
      <c r="AP92" s="96"/>
      <c r="AQ92" s="97" t="s">
        <v>64</v>
      </c>
      <c r="AR92" s="42"/>
      <c r="AS92" s="98" t="s">
        <v>65</v>
      </c>
      <c r="AT92" s="99" t="s">
        <v>66</v>
      </c>
      <c r="AU92" s="99" t="s">
        <v>67</v>
      </c>
      <c r="AV92" s="99" t="s">
        <v>68</v>
      </c>
      <c r="AW92" s="99" t="s">
        <v>69</v>
      </c>
      <c r="AX92" s="99" t="s">
        <v>70</v>
      </c>
      <c r="AY92" s="99" t="s">
        <v>71</v>
      </c>
      <c r="AZ92" s="99" t="s">
        <v>72</v>
      </c>
      <c r="BA92" s="99" t="s">
        <v>73</v>
      </c>
      <c r="BB92" s="99" t="s">
        <v>74</v>
      </c>
      <c r="BC92" s="99" t="s">
        <v>75</v>
      </c>
      <c r="BD92" s="100" t="s">
        <v>76</v>
      </c>
      <c r="BE92" s="36"/>
    </row>
    <row r="93" s="2" customFormat="1" ht="10.8" customHeight="1">
      <c r="A93" s="36"/>
      <c r="B93" s="37"/>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42"/>
      <c r="AS93" s="101"/>
      <c r="AT93" s="102"/>
      <c r="AU93" s="102"/>
      <c r="AV93" s="102"/>
      <c r="AW93" s="102"/>
      <c r="AX93" s="102"/>
      <c r="AY93" s="102"/>
      <c r="AZ93" s="102"/>
      <c r="BA93" s="102"/>
      <c r="BB93" s="102"/>
      <c r="BC93" s="102"/>
      <c r="BD93" s="103"/>
      <c r="BE93" s="36"/>
    </row>
    <row r="94" s="6" customFormat="1" ht="32.4" customHeight="1">
      <c r="A94" s="6"/>
      <c r="B94" s="104"/>
      <c r="C94" s="105" t="s">
        <v>77</v>
      </c>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7">
        <f>ROUND(AG95,2)</f>
        <v>0</v>
      </c>
      <c r="AH94" s="107"/>
      <c r="AI94" s="107"/>
      <c r="AJ94" s="107"/>
      <c r="AK94" s="107"/>
      <c r="AL94" s="107"/>
      <c r="AM94" s="107"/>
      <c r="AN94" s="108">
        <f>SUM(AG94,AT94)</f>
        <v>0</v>
      </c>
      <c r="AO94" s="108"/>
      <c r="AP94" s="108"/>
      <c r="AQ94" s="109" t="s">
        <v>1</v>
      </c>
      <c r="AR94" s="110"/>
      <c r="AS94" s="111">
        <f>ROUND(AS95,2)</f>
        <v>0</v>
      </c>
      <c r="AT94" s="112">
        <f>ROUND(SUM(AV94:AW94),2)</f>
        <v>0</v>
      </c>
      <c r="AU94" s="113">
        <f>ROUND(AU95,5)</f>
        <v>0</v>
      </c>
      <c r="AV94" s="112">
        <f>ROUND(AZ94*L29,2)</f>
        <v>0</v>
      </c>
      <c r="AW94" s="112">
        <f>ROUND(BA94*L30,2)</f>
        <v>0</v>
      </c>
      <c r="AX94" s="112">
        <f>ROUND(BB94*L29,2)</f>
        <v>0</v>
      </c>
      <c r="AY94" s="112">
        <f>ROUND(BC94*L30,2)</f>
        <v>0</v>
      </c>
      <c r="AZ94" s="112">
        <f>ROUND(AZ95,2)</f>
        <v>0</v>
      </c>
      <c r="BA94" s="112">
        <f>ROUND(BA95,2)</f>
        <v>0</v>
      </c>
      <c r="BB94" s="112">
        <f>ROUND(BB95,2)</f>
        <v>0</v>
      </c>
      <c r="BC94" s="112">
        <f>ROUND(BC95,2)</f>
        <v>0</v>
      </c>
      <c r="BD94" s="114">
        <f>ROUND(BD95,2)</f>
        <v>0</v>
      </c>
      <c r="BE94" s="6"/>
      <c r="BS94" s="115" t="s">
        <v>78</v>
      </c>
      <c r="BT94" s="115" t="s">
        <v>79</v>
      </c>
      <c r="BV94" s="115" t="s">
        <v>80</v>
      </c>
      <c r="BW94" s="115" t="s">
        <v>5</v>
      </c>
      <c r="BX94" s="115" t="s">
        <v>81</v>
      </c>
      <c r="CL94" s="115" t="s">
        <v>1</v>
      </c>
    </row>
    <row r="95" s="7" customFormat="1" ht="24.75" customHeight="1">
      <c r="A95" s="116" t="s">
        <v>82</v>
      </c>
      <c r="B95" s="117"/>
      <c r="C95" s="118"/>
      <c r="D95" s="119" t="s">
        <v>14</v>
      </c>
      <c r="E95" s="119"/>
      <c r="F95" s="119"/>
      <c r="G95" s="119"/>
      <c r="H95" s="119"/>
      <c r="I95" s="120"/>
      <c r="J95" s="119" t="s">
        <v>17</v>
      </c>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21">
        <f>'Tok_21_13_o - Morava,PB o...'!J28</f>
        <v>0</v>
      </c>
      <c r="AH95" s="120"/>
      <c r="AI95" s="120"/>
      <c r="AJ95" s="120"/>
      <c r="AK95" s="120"/>
      <c r="AL95" s="120"/>
      <c r="AM95" s="120"/>
      <c r="AN95" s="121">
        <f>SUM(AG95,AT95)</f>
        <v>0</v>
      </c>
      <c r="AO95" s="120"/>
      <c r="AP95" s="120"/>
      <c r="AQ95" s="122" t="s">
        <v>83</v>
      </c>
      <c r="AR95" s="123"/>
      <c r="AS95" s="124">
        <v>0</v>
      </c>
      <c r="AT95" s="125">
        <f>ROUND(SUM(AV95:AW95),2)</f>
        <v>0</v>
      </c>
      <c r="AU95" s="126">
        <f>'Tok_21_13_o - Morava,PB o...'!P120</f>
        <v>0</v>
      </c>
      <c r="AV95" s="125">
        <f>'Tok_21_13_o - Morava,PB o...'!J31</f>
        <v>0</v>
      </c>
      <c r="AW95" s="125">
        <f>'Tok_21_13_o - Morava,PB o...'!J32</f>
        <v>0</v>
      </c>
      <c r="AX95" s="125">
        <f>'Tok_21_13_o - Morava,PB o...'!J33</f>
        <v>0</v>
      </c>
      <c r="AY95" s="125">
        <f>'Tok_21_13_o - Morava,PB o...'!J34</f>
        <v>0</v>
      </c>
      <c r="AZ95" s="125">
        <f>'Tok_21_13_o - Morava,PB o...'!F31</f>
        <v>0</v>
      </c>
      <c r="BA95" s="125">
        <f>'Tok_21_13_o - Morava,PB o...'!F32</f>
        <v>0</v>
      </c>
      <c r="BB95" s="125">
        <f>'Tok_21_13_o - Morava,PB o...'!F33</f>
        <v>0</v>
      </c>
      <c r="BC95" s="125">
        <f>'Tok_21_13_o - Morava,PB o...'!F34</f>
        <v>0</v>
      </c>
      <c r="BD95" s="127">
        <f>'Tok_21_13_o - Morava,PB o...'!F35</f>
        <v>0</v>
      </c>
      <c r="BE95" s="7"/>
      <c r="BT95" s="128" t="s">
        <v>84</v>
      </c>
      <c r="BU95" s="128" t="s">
        <v>85</v>
      </c>
      <c r="BV95" s="128" t="s">
        <v>80</v>
      </c>
      <c r="BW95" s="128" t="s">
        <v>5</v>
      </c>
      <c r="BX95" s="128" t="s">
        <v>81</v>
      </c>
      <c r="CL95" s="128" t="s">
        <v>1</v>
      </c>
    </row>
    <row r="96" s="2" customFormat="1" ht="30" customHeight="1">
      <c r="A96" s="36"/>
      <c r="B96" s="37"/>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42"/>
      <c r="AS96" s="36"/>
      <c r="AT96" s="36"/>
      <c r="AU96" s="36"/>
      <c r="AV96" s="36"/>
      <c r="AW96" s="36"/>
      <c r="AX96" s="36"/>
      <c r="AY96" s="36"/>
      <c r="AZ96" s="36"/>
      <c r="BA96" s="36"/>
      <c r="BB96" s="36"/>
      <c r="BC96" s="36"/>
      <c r="BD96" s="36"/>
      <c r="BE96" s="36"/>
    </row>
    <row r="97" s="2" customFormat="1" ht="6.96" customHeight="1">
      <c r="A97" s="36"/>
      <c r="B97" s="64"/>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42"/>
      <c r="AS97" s="36"/>
      <c r="AT97" s="36"/>
      <c r="AU97" s="36"/>
      <c r="AV97" s="36"/>
      <c r="AW97" s="36"/>
      <c r="AX97" s="36"/>
      <c r="AY97" s="36"/>
      <c r="AZ97" s="36"/>
      <c r="BA97" s="36"/>
      <c r="BB97" s="36"/>
      <c r="BC97" s="36"/>
      <c r="BD97" s="36"/>
      <c r="BE97" s="36"/>
    </row>
  </sheetData>
  <sheetProtection sheet="1" formatColumns="0" formatRows="0" objects="1" scenarios="1" spinCount="100000" saltValue="3aqTc4RvRHqE3D0MbaRu82y2Ne1Gc6pL+Zj75LEaH0v03gYzqaWm5sWTYrBpJZ57aV5rHmkcg1mcMTYFLJ+QhA==" hashValue="JX7/dwmxVJwvGHrDdFQz3laUgoQxvjSfbB0m572Z44IBf3l4B1OMx0UNTnWfxoFDxXfVBkgYd81bSC89SeOGUg=="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Tok_21_13_o - Morava,PB 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5</v>
      </c>
      <c r="AZ2" s="129" t="s">
        <v>86</v>
      </c>
      <c r="BA2" s="129" t="s">
        <v>87</v>
      </c>
      <c r="BB2" s="129" t="s">
        <v>88</v>
      </c>
      <c r="BC2" s="129" t="s">
        <v>89</v>
      </c>
      <c r="BD2" s="129" t="s">
        <v>90</v>
      </c>
    </row>
    <row r="3" s="1" customFormat="1" ht="6.96" customHeight="1">
      <c r="B3" s="130"/>
      <c r="C3" s="131"/>
      <c r="D3" s="131"/>
      <c r="E3" s="131"/>
      <c r="F3" s="131"/>
      <c r="G3" s="131"/>
      <c r="H3" s="131"/>
      <c r="I3" s="131"/>
      <c r="J3" s="131"/>
      <c r="K3" s="131"/>
      <c r="L3" s="18"/>
      <c r="AT3" s="15" t="s">
        <v>91</v>
      </c>
      <c r="AZ3" s="129" t="s">
        <v>92</v>
      </c>
      <c r="BA3" s="129" t="s">
        <v>93</v>
      </c>
      <c r="BB3" s="129" t="s">
        <v>88</v>
      </c>
      <c r="BC3" s="129" t="s">
        <v>94</v>
      </c>
      <c r="BD3" s="129" t="s">
        <v>90</v>
      </c>
    </row>
    <row r="4" s="1" customFormat="1" ht="24.96" customHeight="1">
      <c r="B4" s="18"/>
      <c r="D4" s="132" t="s">
        <v>95</v>
      </c>
      <c r="L4" s="18"/>
      <c r="M4" s="133" t="s">
        <v>10</v>
      </c>
      <c r="AT4" s="15" t="s">
        <v>4</v>
      </c>
      <c r="AZ4" s="129" t="s">
        <v>96</v>
      </c>
      <c r="BA4" s="129" t="s">
        <v>97</v>
      </c>
      <c r="BB4" s="129" t="s">
        <v>98</v>
      </c>
      <c r="BC4" s="129" t="s">
        <v>99</v>
      </c>
      <c r="BD4" s="129" t="s">
        <v>90</v>
      </c>
    </row>
    <row r="5" s="1" customFormat="1" ht="6.96" customHeight="1">
      <c r="B5" s="18"/>
      <c r="L5" s="18"/>
      <c r="AZ5" s="129" t="s">
        <v>100</v>
      </c>
      <c r="BA5" s="129" t="s">
        <v>101</v>
      </c>
      <c r="BB5" s="129" t="s">
        <v>98</v>
      </c>
      <c r="BC5" s="129" t="s">
        <v>102</v>
      </c>
      <c r="BD5" s="129" t="s">
        <v>90</v>
      </c>
    </row>
    <row r="6" s="2" customFormat="1" ht="12" customHeight="1">
      <c r="A6" s="36"/>
      <c r="B6" s="42"/>
      <c r="C6" s="36"/>
      <c r="D6" s="134" t="s">
        <v>16</v>
      </c>
      <c r="E6" s="36"/>
      <c r="F6" s="36"/>
      <c r="G6" s="36"/>
      <c r="H6" s="36"/>
      <c r="I6" s="36"/>
      <c r="J6" s="36"/>
      <c r="K6" s="36"/>
      <c r="L6" s="61"/>
      <c r="S6" s="36"/>
      <c r="T6" s="36"/>
      <c r="U6" s="36"/>
      <c r="V6" s="36"/>
      <c r="W6" s="36"/>
      <c r="X6" s="36"/>
      <c r="Y6" s="36"/>
      <c r="Z6" s="36"/>
      <c r="AA6" s="36"/>
      <c r="AB6" s="36"/>
      <c r="AC6" s="36"/>
      <c r="AD6" s="36"/>
      <c r="AE6" s="36"/>
      <c r="AZ6" s="129" t="s">
        <v>103</v>
      </c>
      <c r="BA6" s="129" t="s">
        <v>104</v>
      </c>
      <c r="BB6" s="129" t="s">
        <v>98</v>
      </c>
      <c r="BC6" s="129" t="s">
        <v>105</v>
      </c>
      <c r="BD6" s="129" t="s">
        <v>90</v>
      </c>
    </row>
    <row r="7" s="2" customFormat="1" ht="16.5" customHeight="1">
      <c r="A7" s="36"/>
      <c r="B7" s="42"/>
      <c r="C7" s="36"/>
      <c r="D7" s="36"/>
      <c r="E7" s="135" t="s">
        <v>17</v>
      </c>
      <c r="F7" s="36"/>
      <c r="G7" s="36"/>
      <c r="H7" s="36"/>
      <c r="I7" s="36"/>
      <c r="J7" s="36"/>
      <c r="K7" s="36"/>
      <c r="L7" s="61"/>
      <c r="S7" s="36"/>
      <c r="T7" s="36"/>
      <c r="U7" s="36"/>
      <c r="V7" s="36"/>
      <c r="W7" s="36"/>
      <c r="X7" s="36"/>
      <c r="Y7" s="36"/>
      <c r="Z7" s="36"/>
      <c r="AA7" s="36"/>
      <c r="AB7" s="36"/>
      <c r="AC7" s="36"/>
      <c r="AD7" s="36"/>
      <c r="AE7" s="36"/>
      <c r="AZ7" s="129" t="s">
        <v>106</v>
      </c>
      <c r="BA7" s="129" t="s">
        <v>107</v>
      </c>
      <c r="BB7" s="129" t="s">
        <v>98</v>
      </c>
      <c r="BC7" s="129" t="s">
        <v>108</v>
      </c>
      <c r="BD7" s="129" t="s">
        <v>90</v>
      </c>
    </row>
    <row r="8" s="2" customFormat="1">
      <c r="A8" s="36"/>
      <c r="B8" s="42"/>
      <c r="C8" s="36"/>
      <c r="D8" s="36"/>
      <c r="E8" s="36"/>
      <c r="F8" s="36"/>
      <c r="G8" s="36"/>
      <c r="H8" s="36"/>
      <c r="I8" s="36"/>
      <c r="J8" s="36"/>
      <c r="K8" s="36"/>
      <c r="L8" s="61"/>
      <c r="S8" s="36"/>
      <c r="T8" s="36"/>
      <c r="U8" s="36"/>
      <c r="V8" s="36"/>
      <c r="W8" s="36"/>
      <c r="X8" s="36"/>
      <c r="Y8" s="36"/>
      <c r="Z8" s="36"/>
      <c r="AA8" s="36"/>
      <c r="AB8" s="36"/>
      <c r="AC8" s="36"/>
      <c r="AD8" s="36"/>
      <c r="AE8" s="36"/>
      <c r="AZ8" s="129" t="s">
        <v>109</v>
      </c>
      <c r="BA8" s="129" t="s">
        <v>110</v>
      </c>
      <c r="BB8" s="129" t="s">
        <v>98</v>
      </c>
      <c r="BC8" s="129" t="s">
        <v>111</v>
      </c>
      <c r="BD8" s="129" t="s">
        <v>90</v>
      </c>
    </row>
    <row r="9" s="2" customFormat="1" ht="12" customHeight="1">
      <c r="A9" s="36"/>
      <c r="B9" s="42"/>
      <c r="C9" s="36"/>
      <c r="D9" s="134" t="s">
        <v>18</v>
      </c>
      <c r="E9" s="36"/>
      <c r="F9" s="136" t="s">
        <v>1</v>
      </c>
      <c r="G9" s="36"/>
      <c r="H9" s="36"/>
      <c r="I9" s="134" t="s">
        <v>19</v>
      </c>
      <c r="J9" s="136" t="s">
        <v>1</v>
      </c>
      <c r="K9" s="36"/>
      <c r="L9" s="61"/>
      <c r="S9" s="36"/>
      <c r="T9" s="36"/>
      <c r="U9" s="36"/>
      <c r="V9" s="36"/>
      <c r="W9" s="36"/>
      <c r="X9" s="36"/>
      <c r="Y9" s="36"/>
      <c r="Z9" s="36"/>
      <c r="AA9" s="36"/>
      <c r="AB9" s="36"/>
      <c r="AC9" s="36"/>
      <c r="AD9" s="36"/>
      <c r="AE9" s="36"/>
      <c r="AZ9" s="129" t="s">
        <v>112</v>
      </c>
      <c r="BA9" s="129" t="s">
        <v>113</v>
      </c>
      <c r="BB9" s="129" t="s">
        <v>98</v>
      </c>
      <c r="BC9" s="129" t="s">
        <v>114</v>
      </c>
      <c r="BD9" s="129" t="s">
        <v>90</v>
      </c>
    </row>
    <row r="10" s="2" customFormat="1" ht="12" customHeight="1">
      <c r="A10" s="36"/>
      <c r="B10" s="42"/>
      <c r="C10" s="36"/>
      <c r="D10" s="134" t="s">
        <v>20</v>
      </c>
      <c r="E10" s="36"/>
      <c r="F10" s="136" t="s">
        <v>21</v>
      </c>
      <c r="G10" s="36"/>
      <c r="H10" s="36"/>
      <c r="I10" s="134" t="s">
        <v>22</v>
      </c>
      <c r="J10" s="137" t="str">
        <f>'Rekapitulace stavby'!AN8</f>
        <v>14. 12. 2021</v>
      </c>
      <c r="K10" s="36"/>
      <c r="L10" s="61"/>
      <c r="S10" s="36"/>
      <c r="T10" s="36"/>
      <c r="U10" s="36"/>
      <c r="V10" s="36"/>
      <c r="W10" s="36"/>
      <c r="X10" s="36"/>
      <c r="Y10" s="36"/>
      <c r="Z10" s="36"/>
      <c r="AA10" s="36"/>
      <c r="AB10" s="36"/>
      <c r="AC10" s="36"/>
      <c r="AD10" s="36"/>
      <c r="AE10" s="36"/>
      <c r="AZ10" s="129" t="s">
        <v>115</v>
      </c>
      <c r="BA10" s="129" t="s">
        <v>116</v>
      </c>
      <c r="BB10" s="129" t="s">
        <v>88</v>
      </c>
      <c r="BC10" s="129" t="s">
        <v>117</v>
      </c>
      <c r="BD10" s="129" t="s">
        <v>90</v>
      </c>
    </row>
    <row r="11" s="2" customFormat="1" ht="10.8" customHeight="1">
      <c r="A11" s="36"/>
      <c r="B11" s="42"/>
      <c r="C11" s="36"/>
      <c r="D11" s="36"/>
      <c r="E11" s="36"/>
      <c r="F11" s="36"/>
      <c r="G11" s="36"/>
      <c r="H11" s="36"/>
      <c r="I11" s="36"/>
      <c r="J11" s="36"/>
      <c r="K11" s="36"/>
      <c r="L11" s="61"/>
      <c r="S11" s="36"/>
      <c r="T11" s="36"/>
      <c r="U11" s="36"/>
      <c r="V11" s="36"/>
      <c r="W11" s="36"/>
      <c r="X11" s="36"/>
      <c r="Y11" s="36"/>
      <c r="Z11" s="36"/>
      <c r="AA11" s="36"/>
      <c r="AB11" s="36"/>
      <c r="AC11" s="36"/>
      <c r="AD11" s="36"/>
      <c r="AE11" s="36"/>
    </row>
    <row r="12" s="2" customFormat="1" ht="12" customHeight="1">
      <c r="A12" s="36"/>
      <c r="B12" s="42"/>
      <c r="C12" s="36"/>
      <c r="D12" s="134" t="s">
        <v>24</v>
      </c>
      <c r="E12" s="36"/>
      <c r="F12" s="36"/>
      <c r="G12" s="36"/>
      <c r="H12" s="36"/>
      <c r="I12" s="134" t="s">
        <v>25</v>
      </c>
      <c r="J12" s="136" t="s">
        <v>26</v>
      </c>
      <c r="K12" s="36"/>
      <c r="L12" s="61"/>
      <c r="S12" s="36"/>
      <c r="T12" s="36"/>
      <c r="U12" s="36"/>
      <c r="V12" s="36"/>
      <c r="W12" s="36"/>
      <c r="X12" s="36"/>
      <c r="Y12" s="36"/>
      <c r="Z12" s="36"/>
      <c r="AA12" s="36"/>
      <c r="AB12" s="36"/>
      <c r="AC12" s="36"/>
      <c r="AD12" s="36"/>
      <c r="AE12" s="36"/>
    </row>
    <row r="13" s="2" customFormat="1" ht="18" customHeight="1">
      <c r="A13" s="36"/>
      <c r="B13" s="42"/>
      <c r="C13" s="36"/>
      <c r="D13" s="36"/>
      <c r="E13" s="136" t="s">
        <v>27</v>
      </c>
      <c r="F13" s="36"/>
      <c r="G13" s="36"/>
      <c r="H13" s="36"/>
      <c r="I13" s="134" t="s">
        <v>28</v>
      </c>
      <c r="J13" s="136" t="s">
        <v>29</v>
      </c>
      <c r="K13" s="36"/>
      <c r="L13" s="61"/>
      <c r="S13" s="36"/>
      <c r="T13" s="36"/>
      <c r="U13" s="36"/>
      <c r="V13" s="36"/>
      <c r="W13" s="36"/>
      <c r="X13" s="36"/>
      <c r="Y13" s="36"/>
      <c r="Z13" s="36"/>
      <c r="AA13" s="36"/>
      <c r="AB13" s="36"/>
      <c r="AC13" s="36"/>
      <c r="AD13" s="36"/>
      <c r="AE13" s="36"/>
    </row>
    <row r="14" s="2" customFormat="1" ht="6.96" customHeight="1">
      <c r="A14" s="36"/>
      <c r="B14" s="42"/>
      <c r="C14" s="36"/>
      <c r="D14" s="36"/>
      <c r="E14" s="36"/>
      <c r="F14" s="36"/>
      <c r="G14" s="36"/>
      <c r="H14" s="36"/>
      <c r="I14" s="36"/>
      <c r="J14" s="36"/>
      <c r="K14" s="36"/>
      <c r="L14" s="61"/>
      <c r="S14" s="36"/>
      <c r="T14" s="36"/>
      <c r="U14" s="36"/>
      <c r="V14" s="36"/>
      <c r="W14" s="36"/>
      <c r="X14" s="36"/>
      <c r="Y14" s="36"/>
      <c r="Z14" s="36"/>
      <c r="AA14" s="36"/>
      <c r="AB14" s="36"/>
      <c r="AC14" s="36"/>
      <c r="AD14" s="36"/>
      <c r="AE14" s="36"/>
    </row>
    <row r="15" s="2" customFormat="1" ht="12" customHeight="1">
      <c r="A15" s="36"/>
      <c r="B15" s="42"/>
      <c r="C15" s="36"/>
      <c r="D15" s="134" t="s">
        <v>30</v>
      </c>
      <c r="E15" s="36"/>
      <c r="F15" s="36"/>
      <c r="G15" s="36"/>
      <c r="H15" s="36"/>
      <c r="I15" s="134" t="s">
        <v>25</v>
      </c>
      <c r="J15" s="31" t="str">
        <f>'Rekapitulace stavby'!AN13</f>
        <v>Vyplň údaj</v>
      </c>
      <c r="K15" s="36"/>
      <c r="L15" s="61"/>
      <c r="S15" s="36"/>
      <c r="T15" s="36"/>
      <c r="U15" s="36"/>
      <c r="V15" s="36"/>
      <c r="W15" s="36"/>
      <c r="X15" s="36"/>
      <c r="Y15" s="36"/>
      <c r="Z15" s="36"/>
      <c r="AA15" s="36"/>
      <c r="AB15" s="36"/>
      <c r="AC15" s="36"/>
      <c r="AD15" s="36"/>
      <c r="AE15" s="36"/>
    </row>
    <row r="16" s="2" customFormat="1" ht="18" customHeight="1">
      <c r="A16" s="36"/>
      <c r="B16" s="42"/>
      <c r="C16" s="36"/>
      <c r="D16" s="36"/>
      <c r="E16" s="31" t="str">
        <f>'Rekapitulace stavby'!E14</f>
        <v>Vyplň údaj</v>
      </c>
      <c r="F16" s="136"/>
      <c r="G16" s="136"/>
      <c r="H16" s="136"/>
      <c r="I16" s="134" t="s">
        <v>28</v>
      </c>
      <c r="J16" s="31" t="str">
        <f>'Rekapitulace stavby'!AN14</f>
        <v>Vyplň údaj</v>
      </c>
      <c r="K16" s="36"/>
      <c r="L16" s="61"/>
      <c r="S16" s="36"/>
      <c r="T16" s="36"/>
      <c r="U16" s="36"/>
      <c r="V16" s="36"/>
      <c r="W16" s="36"/>
      <c r="X16" s="36"/>
      <c r="Y16" s="36"/>
      <c r="Z16" s="36"/>
      <c r="AA16" s="36"/>
      <c r="AB16" s="36"/>
      <c r="AC16" s="36"/>
      <c r="AD16" s="36"/>
      <c r="AE16" s="36"/>
    </row>
    <row r="17" s="2" customFormat="1" ht="6.96" customHeight="1">
      <c r="A17" s="36"/>
      <c r="B17" s="42"/>
      <c r="C17" s="36"/>
      <c r="D17" s="36"/>
      <c r="E17" s="36"/>
      <c r="F17" s="36"/>
      <c r="G17" s="36"/>
      <c r="H17" s="36"/>
      <c r="I17" s="36"/>
      <c r="J17" s="36"/>
      <c r="K17" s="36"/>
      <c r="L17" s="61"/>
      <c r="S17" s="36"/>
      <c r="T17" s="36"/>
      <c r="U17" s="36"/>
      <c r="V17" s="36"/>
      <c r="W17" s="36"/>
      <c r="X17" s="36"/>
      <c r="Y17" s="36"/>
      <c r="Z17" s="36"/>
      <c r="AA17" s="36"/>
      <c r="AB17" s="36"/>
      <c r="AC17" s="36"/>
      <c r="AD17" s="36"/>
      <c r="AE17" s="36"/>
    </row>
    <row r="18" s="2" customFormat="1" ht="12" customHeight="1">
      <c r="A18" s="36"/>
      <c r="B18" s="42"/>
      <c r="C18" s="36"/>
      <c r="D18" s="134" t="s">
        <v>32</v>
      </c>
      <c r="E18" s="36"/>
      <c r="F18" s="36"/>
      <c r="G18" s="36"/>
      <c r="H18" s="36"/>
      <c r="I18" s="134" t="s">
        <v>25</v>
      </c>
      <c r="J18" s="136" t="s">
        <v>33</v>
      </c>
      <c r="K18" s="36"/>
      <c r="L18" s="61"/>
      <c r="S18" s="36"/>
      <c r="T18" s="36"/>
      <c r="U18" s="36"/>
      <c r="V18" s="36"/>
      <c r="W18" s="36"/>
      <c r="X18" s="36"/>
      <c r="Y18" s="36"/>
      <c r="Z18" s="36"/>
      <c r="AA18" s="36"/>
      <c r="AB18" s="36"/>
      <c r="AC18" s="36"/>
      <c r="AD18" s="36"/>
      <c r="AE18" s="36"/>
    </row>
    <row r="19" s="2" customFormat="1" ht="18" customHeight="1">
      <c r="A19" s="36"/>
      <c r="B19" s="42"/>
      <c r="C19" s="36"/>
      <c r="D19" s="36"/>
      <c r="E19" s="136" t="s">
        <v>34</v>
      </c>
      <c r="F19" s="36"/>
      <c r="G19" s="36"/>
      <c r="H19" s="36"/>
      <c r="I19" s="134" t="s">
        <v>28</v>
      </c>
      <c r="J19" s="136" t="s">
        <v>35</v>
      </c>
      <c r="K19" s="36"/>
      <c r="L19" s="61"/>
      <c r="S19" s="36"/>
      <c r="T19" s="36"/>
      <c r="U19" s="36"/>
      <c r="V19" s="36"/>
      <c r="W19" s="36"/>
      <c r="X19" s="36"/>
      <c r="Y19" s="36"/>
      <c r="Z19" s="36"/>
      <c r="AA19" s="36"/>
      <c r="AB19" s="36"/>
      <c r="AC19" s="36"/>
      <c r="AD19" s="36"/>
      <c r="AE19" s="36"/>
    </row>
    <row r="20" s="2" customFormat="1" ht="6.96" customHeight="1">
      <c r="A20" s="36"/>
      <c r="B20" s="42"/>
      <c r="C20" s="36"/>
      <c r="D20" s="36"/>
      <c r="E20" s="36"/>
      <c r="F20" s="36"/>
      <c r="G20" s="36"/>
      <c r="H20" s="36"/>
      <c r="I20" s="36"/>
      <c r="J20" s="36"/>
      <c r="K20" s="36"/>
      <c r="L20" s="61"/>
      <c r="S20" s="36"/>
      <c r="T20" s="36"/>
      <c r="U20" s="36"/>
      <c r="V20" s="36"/>
      <c r="W20" s="36"/>
      <c r="X20" s="36"/>
      <c r="Y20" s="36"/>
      <c r="Z20" s="36"/>
      <c r="AA20" s="36"/>
      <c r="AB20" s="36"/>
      <c r="AC20" s="36"/>
      <c r="AD20" s="36"/>
      <c r="AE20" s="36"/>
    </row>
    <row r="21" s="2" customFormat="1" ht="12" customHeight="1">
      <c r="A21" s="36"/>
      <c r="B21" s="42"/>
      <c r="C21" s="36"/>
      <c r="D21" s="134" t="s">
        <v>37</v>
      </c>
      <c r="E21" s="36"/>
      <c r="F21" s="36"/>
      <c r="G21" s="36"/>
      <c r="H21" s="36"/>
      <c r="I21" s="134" t="s">
        <v>25</v>
      </c>
      <c r="J21" s="136" t="str">
        <f>IF('Rekapitulace stavby'!AN19="","",'Rekapitulace stavby'!AN19)</f>
        <v/>
      </c>
      <c r="K21" s="36"/>
      <c r="L21" s="61"/>
      <c r="S21" s="36"/>
      <c r="T21" s="36"/>
      <c r="U21" s="36"/>
      <c r="V21" s="36"/>
      <c r="W21" s="36"/>
      <c r="X21" s="36"/>
      <c r="Y21" s="36"/>
      <c r="Z21" s="36"/>
      <c r="AA21" s="36"/>
      <c r="AB21" s="36"/>
      <c r="AC21" s="36"/>
      <c r="AD21" s="36"/>
      <c r="AE21" s="36"/>
    </row>
    <row r="22" s="2" customFormat="1" ht="18" customHeight="1">
      <c r="A22" s="36"/>
      <c r="B22" s="42"/>
      <c r="C22" s="36"/>
      <c r="D22" s="36"/>
      <c r="E22" s="136" t="str">
        <f>IF('Rekapitulace stavby'!E20="","",'Rekapitulace stavby'!E20)</f>
        <v xml:space="preserve"> </v>
      </c>
      <c r="F22" s="36"/>
      <c r="G22" s="36"/>
      <c r="H22" s="36"/>
      <c r="I22" s="134" t="s">
        <v>28</v>
      </c>
      <c r="J22" s="136" t="str">
        <f>IF('Rekapitulace stavby'!AN20="","",'Rekapitulace stavby'!AN20)</f>
        <v/>
      </c>
      <c r="K22" s="36"/>
      <c r="L22" s="61"/>
      <c r="S22" s="36"/>
      <c r="T22" s="36"/>
      <c r="U22" s="36"/>
      <c r="V22" s="36"/>
      <c r="W22" s="36"/>
      <c r="X22" s="36"/>
      <c r="Y22" s="36"/>
      <c r="Z22" s="36"/>
      <c r="AA22" s="36"/>
      <c r="AB22" s="36"/>
      <c r="AC22" s="36"/>
      <c r="AD22" s="36"/>
      <c r="AE22" s="36"/>
    </row>
    <row r="23" s="2" customFormat="1" ht="6.96" customHeight="1">
      <c r="A23" s="36"/>
      <c r="B23" s="42"/>
      <c r="C23" s="36"/>
      <c r="D23" s="36"/>
      <c r="E23" s="36"/>
      <c r="F23" s="36"/>
      <c r="G23" s="36"/>
      <c r="H23" s="36"/>
      <c r="I23" s="36"/>
      <c r="J23" s="36"/>
      <c r="K23" s="36"/>
      <c r="L23" s="61"/>
      <c r="S23" s="36"/>
      <c r="T23" s="36"/>
      <c r="U23" s="36"/>
      <c r="V23" s="36"/>
      <c r="W23" s="36"/>
      <c r="X23" s="36"/>
      <c r="Y23" s="36"/>
      <c r="Z23" s="36"/>
      <c r="AA23" s="36"/>
      <c r="AB23" s="36"/>
      <c r="AC23" s="36"/>
      <c r="AD23" s="36"/>
      <c r="AE23" s="36"/>
    </row>
    <row r="24" s="2" customFormat="1" ht="12" customHeight="1">
      <c r="A24" s="36"/>
      <c r="B24" s="42"/>
      <c r="C24" s="36"/>
      <c r="D24" s="134" t="s">
        <v>38</v>
      </c>
      <c r="E24" s="36"/>
      <c r="F24" s="36"/>
      <c r="G24" s="36"/>
      <c r="H24" s="36"/>
      <c r="I24" s="36"/>
      <c r="J24" s="36"/>
      <c r="K24" s="36"/>
      <c r="L24" s="61"/>
      <c r="S24" s="36"/>
      <c r="T24" s="36"/>
      <c r="U24" s="36"/>
      <c r="V24" s="36"/>
      <c r="W24" s="36"/>
      <c r="X24" s="36"/>
      <c r="Y24" s="36"/>
      <c r="Z24" s="36"/>
      <c r="AA24" s="36"/>
      <c r="AB24" s="36"/>
      <c r="AC24" s="36"/>
      <c r="AD24" s="36"/>
      <c r="AE24" s="36"/>
    </row>
    <row r="25" s="8" customFormat="1" ht="16.5" customHeight="1">
      <c r="A25" s="138"/>
      <c r="B25" s="139"/>
      <c r="C25" s="138"/>
      <c r="D25" s="138"/>
      <c r="E25" s="140" t="s">
        <v>1</v>
      </c>
      <c r="F25" s="140"/>
      <c r="G25" s="140"/>
      <c r="H25" s="140"/>
      <c r="I25" s="138"/>
      <c r="J25" s="138"/>
      <c r="K25" s="138"/>
      <c r="L25" s="141"/>
      <c r="S25" s="138"/>
      <c r="T25" s="138"/>
      <c r="U25" s="138"/>
      <c r="V25" s="138"/>
      <c r="W25" s="138"/>
      <c r="X25" s="138"/>
      <c r="Y25" s="138"/>
      <c r="Z25" s="138"/>
      <c r="AA25" s="138"/>
      <c r="AB25" s="138"/>
      <c r="AC25" s="138"/>
      <c r="AD25" s="138"/>
      <c r="AE25" s="138"/>
    </row>
    <row r="26" s="2" customFormat="1" ht="6.96" customHeight="1">
      <c r="A26" s="36"/>
      <c r="B26" s="42"/>
      <c r="C26" s="36"/>
      <c r="D26" s="36"/>
      <c r="E26" s="36"/>
      <c r="F26" s="36"/>
      <c r="G26" s="36"/>
      <c r="H26" s="36"/>
      <c r="I26" s="36"/>
      <c r="J26" s="36"/>
      <c r="K26" s="36"/>
      <c r="L26" s="61"/>
      <c r="S26" s="36"/>
      <c r="T26" s="36"/>
      <c r="U26" s="36"/>
      <c r="V26" s="36"/>
      <c r="W26" s="36"/>
      <c r="X26" s="36"/>
      <c r="Y26" s="36"/>
      <c r="Z26" s="36"/>
      <c r="AA26" s="36"/>
      <c r="AB26" s="36"/>
      <c r="AC26" s="36"/>
      <c r="AD26" s="36"/>
      <c r="AE26" s="36"/>
    </row>
    <row r="27" s="2" customFormat="1" ht="6.96" customHeight="1">
      <c r="A27" s="36"/>
      <c r="B27" s="42"/>
      <c r="C27" s="36"/>
      <c r="D27" s="142"/>
      <c r="E27" s="142"/>
      <c r="F27" s="142"/>
      <c r="G27" s="142"/>
      <c r="H27" s="142"/>
      <c r="I27" s="142"/>
      <c r="J27" s="142"/>
      <c r="K27" s="142"/>
      <c r="L27" s="61"/>
      <c r="S27" s="36"/>
      <c r="T27" s="36"/>
      <c r="U27" s="36"/>
      <c r="V27" s="36"/>
      <c r="W27" s="36"/>
      <c r="X27" s="36"/>
      <c r="Y27" s="36"/>
      <c r="Z27" s="36"/>
      <c r="AA27" s="36"/>
      <c r="AB27" s="36"/>
      <c r="AC27" s="36"/>
      <c r="AD27" s="36"/>
      <c r="AE27" s="36"/>
    </row>
    <row r="28" s="2" customFormat="1" ht="25.44" customHeight="1">
      <c r="A28" s="36"/>
      <c r="B28" s="42"/>
      <c r="C28" s="36"/>
      <c r="D28" s="143" t="s">
        <v>39</v>
      </c>
      <c r="E28" s="36"/>
      <c r="F28" s="36"/>
      <c r="G28" s="36"/>
      <c r="H28" s="36"/>
      <c r="I28" s="36"/>
      <c r="J28" s="144">
        <f>ROUND(J120, 2)</f>
        <v>0</v>
      </c>
      <c r="K28" s="36"/>
      <c r="L28" s="61"/>
      <c r="S28" s="36"/>
      <c r="T28" s="36"/>
      <c r="U28" s="36"/>
      <c r="V28" s="36"/>
      <c r="W28" s="36"/>
      <c r="X28" s="36"/>
      <c r="Y28" s="36"/>
      <c r="Z28" s="36"/>
      <c r="AA28" s="36"/>
      <c r="AB28" s="36"/>
      <c r="AC28" s="36"/>
      <c r="AD28" s="36"/>
      <c r="AE28" s="36"/>
    </row>
    <row r="29" s="2" customFormat="1" ht="6.96" customHeight="1">
      <c r="A29" s="36"/>
      <c r="B29" s="42"/>
      <c r="C29" s="36"/>
      <c r="D29" s="142"/>
      <c r="E29" s="142"/>
      <c r="F29" s="142"/>
      <c r="G29" s="142"/>
      <c r="H29" s="142"/>
      <c r="I29" s="142"/>
      <c r="J29" s="142"/>
      <c r="K29" s="142"/>
      <c r="L29" s="61"/>
      <c r="S29" s="36"/>
      <c r="T29" s="36"/>
      <c r="U29" s="36"/>
      <c r="V29" s="36"/>
      <c r="W29" s="36"/>
      <c r="X29" s="36"/>
      <c r="Y29" s="36"/>
      <c r="Z29" s="36"/>
      <c r="AA29" s="36"/>
      <c r="AB29" s="36"/>
      <c r="AC29" s="36"/>
      <c r="AD29" s="36"/>
      <c r="AE29" s="36"/>
    </row>
    <row r="30" s="2" customFormat="1" ht="14.4" customHeight="1">
      <c r="A30" s="36"/>
      <c r="B30" s="42"/>
      <c r="C30" s="36"/>
      <c r="D30" s="36"/>
      <c r="E30" s="36"/>
      <c r="F30" s="145" t="s">
        <v>41</v>
      </c>
      <c r="G30" s="36"/>
      <c r="H30" s="36"/>
      <c r="I30" s="145" t="s">
        <v>40</v>
      </c>
      <c r="J30" s="145" t="s">
        <v>42</v>
      </c>
      <c r="K30" s="36"/>
      <c r="L30" s="61"/>
      <c r="S30" s="36"/>
      <c r="T30" s="36"/>
      <c r="U30" s="36"/>
      <c r="V30" s="36"/>
      <c r="W30" s="36"/>
      <c r="X30" s="36"/>
      <c r="Y30" s="36"/>
      <c r="Z30" s="36"/>
      <c r="AA30" s="36"/>
      <c r="AB30" s="36"/>
      <c r="AC30" s="36"/>
      <c r="AD30" s="36"/>
      <c r="AE30" s="36"/>
    </row>
    <row r="31" s="2" customFormat="1" ht="14.4" customHeight="1">
      <c r="A31" s="36"/>
      <c r="B31" s="42"/>
      <c r="C31" s="36"/>
      <c r="D31" s="146" t="s">
        <v>43</v>
      </c>
      <c r="E31" s="134" t="s">
        <v>44</v>
      </c>
      <c r="F31" s="147">
        <f>ROUND((SUM(BE120:BE224)),  2)</f>
        <v>0</v>
      </c>
      <c r="G31" s="36"/>
      <c r="H31" s="36"/>
      <c r="I31" s="148">
        <v>0.20999999999999999</v>
      </c>
      <c r="J31" s="147">
        <f>ROUND(((SUM(BE120:BE224))*I31),  2)</f>
        <v>0</v>
      </c>
      <c r="K31" s="36"/>
      <c r="L31" s="61"/>
      <c r="S31" s="36"/>
      <c r="T31" s="36"/>
      <c r="U31" s="36"/>
      <c r="V31" s="36"/>
      <c r="W31" s="36"/>
      <c r="X31" s="36"/>
      <c r="Y31" s="36"/>
      <c r="Z31" s="36"/>
      <c r="AA31" s="36"/>
      <c r="AB31" s="36"/>
      <c r="AC31" s="36"/>
      <c r="AD31" s="36"/>
      <c r="AE31" s="36"/>
    </row>
    <row r="32" s="2" customFormat="1" ht="14.4" customHeight="1">
      <c r="A32" s="36"/>
      <c r="B32" s="42"/>
      <c r="C32" s="36"/>
      <c r="D32" s="36"/>
      <c r="E32" s="134" t="s">
        <v>45</v>
      </c>
      <c r="F32" s="147">
        <f>ROUND((SUM(BF120:BF224)),  2)</f>
        <v>0</v>
      </c>
      <c r="G32" s="36"/>
      <c r="H32" s="36"/>
      <c r="I32" s="148">
        <v>0.14999999999999999</v>
      </c>
      <c r="J32" s="147">
        <f>ROUND(((SUM(BF120:BF224))*I32),  2)</f>
        <v>0</v>
      </c>
      <c r="K32" s="36"/>
      <c r="L32" s="61"/>
      <c r="S32" s="36"/>
      <c r="T32" s="36"/>
      <c r="U32" s="36"/>
      <c r="V32" s="36"/>
      <c r="W32" s="36"/>
      <c r="X32" s="36"/>
      <c r="Y32" s="36"/>
      <c r="Z32" s="36"/>
      <c r="AA32" s="36"/>
      <c r="AB32" s="36"/>
      <c r="AC32" s="36"/>
      <c r="AD32" s="36"/>
      <c r="AE32" s="36"/>
    </row>
    <row r="33" hidden="1" s="2" customFormat="1" ht="14.4" customHeight="1">
      <c r="A33" s="36"/>
      <c r="B33" s="42"/>
      <c r="C33" s="36"/>
      <c r="D33" s="36"/>
      <c r="E33" s="134" t="s">
        <v>46</v>
      </c>
      <c r="F33" s="147">
        <f>ROUND((SUM(BG120:BG224)),  2)</f>
        <v>0</v>
      </c>
      <c r="G33" s="36"/>
      <c r="H33" s="36"/>
      <c r="I33" s="148">
        <v>0.20999999999999999</v>
      </c>
      <c r="J33" s="147">
        <f>0</f>
        <v>0</v>
      </c>
      <c r="K33" s="36"/>
      <c r="L33" s="61"/>
      <c r="S33" s="36"/>
      <c r="T33" s="36"/>
      <c r="U33" s="36"/>
      <c r="V33" s="36"/>
      <c r="W33" s="36"/>
      <c r="X33" s="36"/>
      <c r="Y33" s="36"/>
      <c r="Z33" s="36"/>
      <c r="AA33" s="36"/>
      <c r="AB33" s="36"/>
      <c r="AC33" s="36"/>
      <c r="AD33" s="36"/>
      <c r="AE33" s="36"/>
    </row>
    <row r="34" hidden="1" s="2" customFormat="1" ht="14.4" customHeight="1">
      <c r="A34" s="36"/>
      <c r="B34" s="42"/>
      <c r="C34" s="36"/>
      <c r="D34" s="36"/>
      <c r="E34" s="134" t="s">
        <v>47</v>
      </c>
      <c r="F34" s="147">
        <f>ROUND((SUM(BH120:BH224)),  2)</f>
        <v>0</v>
      </c>
      <c r="G34" s="36"/>
      <c r="H34" s="36"/>
      <c r="I34" s="148">
        <v>0.14999999999999999</v>
      </c>
      <c r="J34" s="147">
        <f>0</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34" t="s">
        <v>48</v>
      </c>
      <c r="F35" s="147">
        <f>ROUND((SUM(BI120:BI224)),  2)</f>
        <v>0</v>
      </c>
      <c r="G35" s="36"/>
      <c r="H35" s="36"/>
      <c r="I35" s="148">
        <v>0</v>
      </c>
      <c r="J35" s="147">
        <f>0</f>
        <v>0</v>
      </c>
      <c r="K35" s="36"/>
      <c r="L35" s="61"/>
      <c r="S35" s="36"/>
      <c r="T35" s="36"/>
      <c r="U35" s="36"/>
      <c r="V35" s="36"/>
      <c r="W35" s="36"/>
      <c r="X35" s="36"/>
      <c r="Y35" s="36"/>
      <c r="Z35" s="36"/>
      <c r="AA35" s="36"/>
      <c r="AB35" s="36"/>
      <c r="AC35" s="36"/>
      <c r="AD35" s="36"/>
      <c r="AE35" s="36"/>
    </row>
    <row r="36" s="2" customFormat="1" ht="6.96" customHeight="1">
      <c r="A36" s="36"/>
      <c r="B36" s="42"/>
      <c r="C36" s="36"/>
      <c r="D36" s="36"/>
      <c r="E36" s="36"/>
      <c r="F36" s="36"/>
      <c r="G36" s="36"/>
      <c r="H36" s="36"/>
      <c r="I36" s="36"/>
      <c r="J36" s="36"/>
      <c r="K36" s="36"/>
      <c r="L36" s="61"/>
      <c r="S36" s="36"/>
      <c r="T36" s="36"/>
      <c r="U36" s="36"/>
      <c r="V36" s="36"/>
      <c r="W36" s="36"/>
      <c r="X36" s="36"/>
      <c r="Y36" s="36"/>
      <c r="Z36" s="36"/>
      <c r="AA36" s="36"/>
      <c r="AB36" s="36"/>
      <c r="AC36" s="36"/>
      <c r="AD36" s="36"/>
      <c r="AE36" s="36"/>
    </row>
    <row r="37" s="2" customFormat="1" ht="25.44" customHeight="1">
      <c r="A37" s="36"/>
      <c r="B37" s="42"/>
      <c r="C37" s="149"/>
      <c r="D37" s="150" t="s">
        <v>49</v>
      </c>
      <c r="E37" s="151"/>
      <c r="F37" s="151"/>
      <c r="G37" s="152" t="s">
        <v>50</v>
      </c>
      <c r="H37" s="153" t="s">
        <v>51</v>
      </c>
      <c r="I37" s="151"/>
      <c r="J37" s="154">
        <f>SUM(J28:J35)</f>
        <v>0</v>
      </c>
      <c r="K37" s="155"/>
      <c r="L37" s="61"/>
      <c r="S37" s="36"/>
      <c r="T37" s="36"/>
      <c r="U37" s="36"/>
      <c r="V37" s="36"/>
      <c r="W37" s="36"/>
      <c r="X37" s="36"/>
      <c r="Y37" s="36"/>
      <c r="Z37" s="36"/>
      <c r="AA37" s="36"/>
      <c r="AB37" s="36"/>
      <c r="AC37" s="36"/>
      <c r="AD37" s="36"/>
      <c r="AE37" s="36"/>
    </row>
    <row r="38" s="2" customFormat="1" ht="14.4"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1" customFormat="1" ht="14.4" customHeight="1">
      <c r="B39" s="18"/>
      <c r="L39" s="18"/>
    </row>
    <row r="40" s="1" customFormat="1" ht="14.4" customHeight="1">
      <c r="B40" s="18"/>
      <c r="L40" s="18"/>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56" t="s">
        <v>52</v>
      </c>
      <c r="E50" s="157"/>
      <c r="F50" s="157"/>
      <c r="G50" s="156" t="s">
        <v>53</v>
      </c>
      <c r="H50" s="157"/>
      <c r="I50" s="157"/>
      <c r="J50" s="157"/>
      <c r="K50" s="157"/>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58" t="s">
        <v>54</v>
      </c>
      <c r="E61" s="159"/>
      <c r="F61" s="160" t="s">
        <v>55</v>
      </c>
      <c r="G61" s="158" t="s">
        <v>54</v>
      </c>
      <c r="H61" s="159"/>
      <c r="I61" s="159"/>
      <c r="J61" s="161" t="s">
        <v>55</v>
      </c>
      <c r="K61" s="159"/>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56" t="s">
        <v>56</v>
      </c>
      <c r="E65" s="162"/>
      <c r="F65" s="162"/>
      <c r="G65" s="156" t="s">
        <v>57</v>
      </c>
      <c r="H65" s="162"/>
      <c r="I65" s="162"/>
      <c r="J65" s="162"/>
      <c r="K65" s="162"/>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58" t="s">
        <v>54</v>
      </c>
      <c r="E76" s="159"/>
      <c r="F76" s="160" t="s">
        <v>55</v>
      </c>
      <c r="G76" s="158" t="s">
        <v>54</v>
      </c>
      <c r="H76" s="159"/>
      <c r="I76" s="159"/>
      <c r="J76" s="161" t="s">
        <v>55</v>
      </c>
      <c r="K76" s="159"/>
      <c r="L76" s="61"/>
      <c r="S76" s="36"/>
      <c r="T76" s="36"/>
      <c r="U76" s="36"/>
      <c r="V76" s="36"/>
      <c r="W76" s="36"/>
      <c r="X76" s="36"/>
      <c r="Y76" s="36"/>
      <c r="Z76" s="36"/>
      <c r="AA76" s="36"/>
      <c r="AB76" s="36"/>
      <c r="AC76" s="36"/>
      <c r="AD76" s="36"/>
      <c r="AE76" s="36"/>
    </row>
    <row r="77" s="2" customFormat="1" ht="14.4" customHeight="1">
      <c r="A77" s="36"/>
      <c r="B77" s="163"/>
      <c r="C77" s="164"/>
      <c r="D77" s="164"/>
      <c r="E77" s="164"/>
      <c r="F77" s="164"/>
      <c r="G77" s="164"/>
      <c r="H77" s="164"/>
      <c r="I77" s="164"/>
      <c r="J77" s="164"/>
      <c r="K77" s="164"/>
      <c r="L77" s="61"/>
      <c r="S77" s="36"/>
      <c r="T77" s="36"/>
      <c r="U77" s="36"/>
      <c r="V77" s="36"/>
      <c r="W77" s="36"/>
      <c r="X77" s="36"/>
      <c r="Y77" s="36"/>
      <c r="Z77" s="36"/>
      <c r="AA77" s="36"/>
      <c r="AB77" s="36"/>
      <c r="AC77" s="36"/>
      <c r="AD77" s="36"/>
      <c r="AE77" s="36"/>
    </row>
    <row r="81" s="2" customFormat="1" ht="6.96" customHeight="1">
      <c r="A81" s="36"/>
      <c r="B81" s="165"/>
      <c r="C81" s="166"/>
      <c r="D81" s="166"/>
      <c r="E81" s="166"/>
      <c r="F81" s="166"/>
      <c r="G81" s="166"/>
      <c r="H81" s="166"/>
      <c r="I81" s="166"/>
      <c r="J81" s="166"/>
      <c r="K81" s="166"/>
      <c r="L81" s="61"/>
      <c r="S81" s="36"/>
      <c r="T81" s="36"/>
      <c r="U81" s="36"/>
      <c r="V81" s="36"/>
      <c r="W81" s="36"/>
      <c r="X81" s="36"/>
      <c r="Y81" s="36"/>
      <c r="Z81" s="36"/>
      <c r="AA81" s="36"/>
      <c r="AB81" s="36"/>
      <c r="AC81" s="36"/>
      <c r="AD81" s="36"/>
      <c r="AE81" s="36"/>
    </row>
    <row r="82" s="2" customFormat="1" ht="24.96" customHeight="1">
      <c r="A82" s="36"/>
      <c r="B82" s="37"/>
      <c r="C82" s="21" t="s">
        <v>118</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16.5" customHeight="1">
      <c r="A85" s="36"/>
      <c r="B85" s="37"/>
      <c r="C85" s="38"/>
      <c r="D85" s="38"/>
      <c r="E85" s="74" t="str">
        <f>E7</f>
        <v>Morava,PB odsazená hráz Rohatec</v>
      </c>
      <c r="F85" s="38"/>
      <c r="G85" s="38"/>
      <c r="H85" s="38"/>
      <c r="I85" s="38"/>
      <c r="J85" s="38"/>
      <c r="K85" s="38"/>
      <c r="L85" s="61"/>
      <c r="S85" s="36"/>
      <c r="T85" s="36"/>
      <c r="U85" s="36"/>
      <c r="V85" s="36"/>
      <c r="W85" s="36"/>
      <c r="X85" s="36"/>
      <c r="Y85" s="36"/>
      <c r="Z85" s="36"/>
      <c r="AA85" s="36"/>
      <c r="AB85" s="36"/>
      <c r="AC85" s="36"/>
      <c r="AD85" s="36"/>
      <c r="AE85" s="36"/>
    </row>
    <row r="86" s="2" customFormat="1" ht="6.96" customHeight="1">
      <c r="A86" s="36"/>
      <c r="B86" s="37"/>
      <c r="C86" s="38"/>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2" customHeight="1">
      <c r="A87" s="36"/>
      <c r="B87" s="37"/>
      <c r="C87" s="30" t="s">
        <v>20</v>
      </c>
      <c r="D87" s="38"/>
      <c r="E87" s="38"/>
      <c r="F87" s="25" t="str">
        <f>F10</f>
        <v xml:space="preserve"> </v>
      </c>
      <c r="G87" s="38"/>
      <c r="H87" s="38"/>
      <c r="I87" s="30" t="s">
        <v>22</v>
      </c>
      <c r="J87" s="77" t="str">
        <f>IF(J10="","",J10)</f>
        <v>14. 12. 2021</v>
      </c>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5.15" customHeight="1">
      <c r="A89" s="36"/>
      <c r="B89" s="37"/>
      <c r="C89" s="30" t="s">
        <v>24</v>
      </c>
      <c r="D89" s="38"/>
      <c r="E89" s="38"/>
      <c r="F89" s="25" t="str">
        <f>E13</f>
        <v>Povodí Moravy, s.p.</v>
      </c>
      <c r="G89" s="38"/>
      <c r="H89" s="38"/>
      <c r="I89" s="30" t="s">
        <v>32</v>
      </c>
      <c r="J89" s="34" t="str">
        <f>E19</f>
        <v>Ing. Karel Vaštík</v>
      </c>
      <c r="K89" s="38"/>
      <c r="L89" s="61"/>
      <c r="S89" s="36"/>
      <c r="T89" s="36"/>
      <c r="U89" s="36"/>
      <c r="V89" s="36"/>
      <c r="W89" s="36"/>
      <c r="X89" s="36"/>
      <c r="Y89" s="36"/>
      <c r="Z89" s="36"/>
      <c r="AA89" s="36"/>
      <c r="AB89" s="36"/>
      <c r="AC89" s="36"/>
      <c r="AD89" s="36"/>
      <c r="AE89" s="36"/>
    </row>
    <row r="90" s="2" customFormat="1" ht="15.15" customHeight="1">
      <c r="A90" s="36"/>
      <c r="B90" s="37"/>
      <c r="C90" s="30" t="s">
        <v>30</v>
      </c>
      <c r="D90" s="38"/>
      <c r="E90" s="38"/>
      <c r="F90" s="25" t="str">
        <f>IF(E16="","",E16)</f>
        <v>Vyplň údaj</v>
      </c>
      <c r="G90" s="38"/>
      <c r="H90" s="38"/>
      <c r="I90" s="30" t="s">
        <v>37</v>
      </c>
      <c r="J90" s="34" t="str">
        <f>E22</f>
        <v xml:space="preserve"> </v>
      </c>
      <c r="K90" s="38"/>
      <c r="L90" s="61"/>
      <c r="S90" s="36"/>
      <c r="T90" s="36"/>
      <c r="U90" s="36"/>
      <c r="V90" s="36"/>
      <c r="W90" s="36"/>
      <c r="X90" s="36"/>
      <c r="Y90" s="36"/>
      <c r="Z90" s="36"/>
      <c r="AA90" s="36"/>
      <c r="AB90" s="36"/>
      <c r="AC90" s="36"/>
      <c r="AD90" s="36"/>
      <c r="AE90" s="36"/>
    </row>
    <row r="91" s="2" customFormat="1" ht="10.32" customHeight="1">
      <c r="A91" s="36"/>
      <c r="B91" s="37"/>
      <c r="C91" s="38"/>
      <c r="D91" s="38"/>
      <c r="E91" s="38"/>
      <c r="F91" s="38"/>
      <c r="G91" s="38"/>
      <c r="H91" s="38"/>
      <c r="I91" s="38"/>
      <c r="J91" s="38"/>
      <c r="K91" s="38"/>
      <c r="L91" s="61"/>
      <c r="S91" s="36"/>
      <c r="T91" s="36"/>
      <c r="U91" s="36"/>
      <c r="V91" s="36"/>
      <c r="W91" s="36"/>
      <c r="X91" s="36"/>
      <c r="Y91" s="36"/>
      <c r="Z91" s="36"/>
      <c r="AA91" s="36"/>
      <c r="AB91" s="36"/>
      <c r="AC91" s="36"/>
      <c r="AD91" s="36"/>
      <c r="AE91" s="36"/>
    </row>
    <row r="92" s="2" customFormat="1" ht="29.28" customHeight="1">
      <c r="A92" s="36"/>
      <c r="B92" s="37"/>
      <c r="C92" s="167" t="s">
        <v>119</v>
      </c>
      <c r="D92" s="168"/>
      <c r="E92" s="168"/>
      <c r="F92" s="168"/>
      <c r="G92" s="168"/>
      <c r="H92" s="168"/>
      <c r="I92" s="168"/>
      <c r="J92" s="169" t="s">
        <v>120</v>
      </c>
      <c r="K92" s="16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2.8" customHeight="1">
      <c r="A94" s="36"/>
      <c r="B94" s="37"/>
      <c r="C94" s="170" t="s">
        <v>121</v>
      </c>
      <c r="D94" s="38"/>
      <c r="E94" s="38"/>
      <c r="F94" s="38"/>
      <c r="G94" s="38"/>
      <c r="H94" s="38"/>
      <c r="I94" s="38"/>
      <c r="J94" s="108">
        <f>J120</f>
        <v>0</v>
      </c>
      <c r="K94" s="38"/>
      <c r="L94" s="61"/>
      <c r="S94" s="36"/>
      <c r="T94" s="36"/>
      <c r="U94" s="36"/>
      <c r="V94" s="36"/>
      <c r="W94" s="36"/>
      <c r="X94" s="36"/>
      <c r="Y94" s="36"/>
      <c r="Z94" s="36"/>
      <c r="AA94" s="36"/>
      <c r="AB94" s="36"/>
      <c r="AC94" s="36"/>
      <c r="AD94" s="36"/>
      <c r="AE94" s="36"/>
      <c r="AU94" s="15" t="s">
        <v>122</v>
      </c>
    </row>
    <row r="95" s="9" customFormat="1" ht="24.96" customHeight="1">
      <c r="A95" s="9"/>
      <c r="B95" s="171"/>
      <c r="C95" s="172"/>
      <c r="D95" s="173" t="s">
        <v>123</v>
      </c>
      <c r="E95" s="174"/>
      <c r="F95" s="174"/>
      <c r="G95" s="174"/>
      <c r="H95" s="174"/>
      <c r="I95" s="174"/>
      <c r="J95" s="175">
        <f>J121</f>
        <v>0</v>
      </c>
      <c r="K95" s="172"/>
      <c r="L95" s="176"/>
      <c r="S95" s="9"/>
      <c r="T95" s="9"/>
      <c r="U95" s="9"/>
      <c r="V95" s="9"/>
      <c r="W95" s="9"/>
      <c r="X95" s="9"/>
      <c r="Y95" s="9"/>
      <c r="Z95" s="9"/>
      <c r="AA95" s="9"/>
      <c r="AB95" s="9"/>
      <c r="AC95" s="9"/>
      <c r="AD95" s="9"/>
      <c r="AE95" s="9"/>
    </row>
    <row r="96" s="10" customFormat="1" ht="19.92" customHeight="1">
      <c r="A96" s="10"/>
      <c r="B96" s="177"/>
      <c r="C96" s="178"/>
      <c r="D96" s="179" t="s">
        <v>124</v>
      </c>
      <c r="E96" s="180"/>
      <c r="F96" s="180"/>
      <c r="G96" s="180"/>
      <c r="H96" s="180"/>
      <c r="I96" s="180"/>
      <c r="J96" s="181">
        <f>J122</f>
        <v>0</v>
      </c>
      <c r="K96" s="178"/>
      <c r="L96" s="182"/>
      <c r="S96" s="10"/>
      <c r="T96" s="10"/>
      <c r="U96" s="10"/>
      <c r="V96" s="10"/>
      <c r="W96" s="10"/>
      <c r="X96" s="10"/>
      <c r="Y96" s="10"/>
      <c r="Z96" s="10"/>
      <c r="AA96" s="10"/>
      <c r="AB96" s="10"/>
      <c r="AC96" s="10"/>
      <c r="AD96" s="10"/>
      <c r="AE96" s="10"/>
    </row>
    <row r="97" s="9" customFormat="1" ht="24.96" customHeight="1">
      <c r="A97" s="9"/>
      <c r="B97" s="171"/>
      <c r="C97" s="172"/>
      <c r="D97" s="173" t="s">
        <v>125</v>
      </c>
      <c r="E97" s="174"/>
      <c r="F97" s="174"/>
      <c r="G97" s="174"/>
      <c r="H97" s="174"/>
      <c r="I97" s="174"/>
      <c r="J97" s="175">
        <f>J196</f>
        <v>0</v>
      </c>
      <c r="K97" s="172"/>
      <c r="L97" s="176"/>
      <c r="S97" s="9"/>
      <c r="T97" s="9"/>
      <c r="U97" s="9"/>
      <c r="V97" s="9"/>
      <c r="W97" s="9"/>
      <c r="X97" s="9"/>
      <c r="Y97" s="9"/>
      <c r="Z97" s="9"/>
      <c r="AA97" s="9"/>
      <c r="AB97" s="9"/>
      <c r="AC97" s="9"/>
      <c r="AD97" s="9"/>
      <c r="AE97" s="9"/>
    </row>
    <row r="98" s="10" customFormat="1" ht="19.92" customHeight="1">
      <c r="A98" s="10"/>
      <c r="B98" s="177"/>
      <c r="C98" s="178"/>
      <c r="D98" s="179" t="s">
        <v>126</v>
      </c>
      <c r="E98" s="180"/>
      <c r="F98" s="180"/>
      <c r="G98" s="180"/>
      <c r="H98" s="180"/>
      <c r="I98" s="180"/>
      <c r="J98" s="181">
        <f>J197</f>
        <v>0</v>
      </c>
      <c r="K98" s="178"/>
      <c r="L98" s="182"/>
      <c r="S98" s="10"/>
      <c r="T98" s="10"/>
      <c r="U98" s="10"/>
      <c r="V98" s="10"/>
      <c r="W98" s="10"/>
      <c r="X98" s="10"/>
      <c r="Y98" s="10"/>
      <c r="Z98" s="10"/>
      <c r="AA98" s="10"/>
      <c r="AB98" s="10"/>
      <c r="AC98" s="10"/>
      <c r="AD98" s="10"/>
      <c r="AE98" s="10"/>
    </row>
    <row r="99" s="10" customFormat="1" ht="19.92" customHeight="1">
      <c r="A99" s="10"/>
      <c r="B99" s="177"/>
      <c r="C99" s="178"/>
      <c r="D99" s="179" t="s">
        <v>127</v>
      </c>
      <c r="E99" s="180"/>
      <c r="F99" s="180"/>
      <c r="G99" s="180"/>
      <c r="H99" s="180"/>
      <c r="I99" s="180"/>
      <c r="J99" s="181">
        <f>J207</f>
        <v>0</v>
      </c>
      <c r="K99" s="178"/>
      <c r="L99" s="182"/>
      <c r="S99" s="10"/>
      <c r="T99" s="10"/>
      <c r="U99" s="10"/>
      <c r="V99" s="10"/>
      <c r="W99" s="10"/>
      <c r="X99" s="10"/>
      <c r="Y99" s="10"/>
      <c r="Z99" s="10"/>
      <c r="AA99" s="10"/>
      <c r="AB99" s="10"/>
      <c r="AC99" s="10"/>
      <c r="AD99" s="10"/>
      <c r="AE99" s="10"/>
    </row>
    <row r="100" s="10" customFormat="1" ht="19.92" customHeight="1">
      <c r="A100" s="10"/>
      <c r="B100" s="177"/>
      <c r="C100" s="178"/>
      <c r="D100" s="179" t="s">
        <v>128</v>
      </c>
      <c r="E100" s="180"/>
      <c r="F100" s="180"/>
      <c r="G100" s="180"/>
      <c r="H100" s="180"/>
      <c r="I100" s="180"/>
      <c r="J100" s="181">
        <f>J212</f>
        <v>0</v>
      </c>
      <c r="K100" s="178"/>
      <c r="L100" s="182"/>
      <c r="S100" s="10"/>
      <c r="T100" s="10"/>
      <c r="U100" s="10"/>
      <c r="V100" s="10"/>
      <c r="W100" s="10"/>
      <c r="X100" s="10"/>
      <c r="Y100" s="10"/>
      <c r="Z100" s="10"/>
      <c r="AA100" s="10"/>
      <c r="AB100" s="10"/>
      <c r="AC100" s="10"/>
      <c r="AD100" s="10"/>
      <c r="AE100" s="10"/>
    </row>
    <row r="101" s="10" customFormat="1" ht="19.92" customHeight="1">
      <c r="A101" s="10"/>
      <c r="B101" s="177"/>
      <c r="C101" s="178"/>
      <c r="D101" s="179" t="s">
        <v>129</v>
      </c>
      <c r="E101" s="180"/>
      <c r="F101" s="180"/>
      <c r="G101" s="180"/>
      <c r="H101" s="180"/>
      <c r="I101" s="180"/>
      <c r="J101" s="181">
        <f>J217</f>
        <v>0</v>
      </c>
      <c r="K101" s="178"/>
      <c r="L101" s="182"/>
      <c r="S101" s="10"/>
      <c r="T101" s="10"/>
      <c r="U101" s="10"/>
      <c r="V101" s="10"/>
      <c r="W101" s="10"/>
      <c r="X101" s="10"/>
      <c r="Y101" s="10"/>
      <c r="Z101" s="10"/>
      <c r="AA101" s="10"/>
      <c r="AB101" s="10"/>
      <c r="AC101" s="10"/>
      <c r="AD101" s="10"/>
      <c r="AE101" s="10"/>
    </row>
    <row r="102" s="10" customFormat="1" ht="19.92" customHeight="1">
      <c r="A102" s="10"/>
      <c r="B102" s="177"/>
      <c r="C102" s="178"/>
      <c r="D102" s="179" t="s">
        <v>130</v>
      </c>
      <c r="E102" s="180"/>
      <c r="F102" s="180"/>
      <c r="G102" s="180"/>
      <c r="H102" s="180"/>
      <c r="I102" s="180"/>
      <c r="J102" s="181">
        <f>J222</f>
        <v>0</v>
      </c>
      <c r="K102" s="178"/>
      <c r="L102" s="182"/>
      <c r="S102" s="10"/>
      <c r="T102" s="10"/>
      <c r="U102" s="10"/>
      <c r="V102" s="10"/>
      <c r="W102" s="10"/>
      <c r="X102" s="10"/>
      <c r="Y102" s="10"/>
      <c r="Z102" s="10"/>
      <c r="AA102" s="10"/>
      <c r="AB102" s="10"/>
      <c r="AC102" s="10"/>
      <c r="AD102" s="10"/>
      <c r="AE102" s="10"/>
    </row>
    <row r="103" s="2" customFormat="1" ht="21.84" customHeight="1">
      <c r="A103" s="36"/>
      <c r="B103" s="37"/>
      <c r="C103" s="38"/>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64"/>
      <c r="C104" s="65"/>
      <c r="D104" s="65"/>
      <c r="E104" s="65"/>
      <c r="F104" s="65"/>
      <c r="G104" s="65"/>
      <c r="H104" s="65"/>
      <c r="I104" s="65"/>
      <c r="J104" s="65"/>
      <c r="K104" s="65"/>
      <c r="L104" s="61"/>
      <c r="S104" s="36"/>
      <c r="T104" s="36"/>
      <c r="U104" s="36"/>
      <c r="V104" s="36"/>
      <c r="W104" s="36"/>
      <c r="X104" s="36"/>
      <c r="Y104" s="36"/>
      <c r="Z104" s="36"/>
      <c r="AA104" s="36"/>
      <c r="AB104" s="36"/>
      <c r="AC104" s="36"/>
      <c r="AD104" s="36"/>
      <c r="AE104" s="36"/>
    </row>
    <row r="108" s="2" customFormat="1" ht="6.96" customHeight="1">
      <c r="A108" s="36"/>
      <c r="B108" s="66"/>
      <c r="C108" s="67"/>
      <c r="D108" s="67"/>
      <c r="E108" s="67"/>
      <c r="F108" s="67"/>
      <c r="G108" s="67"/>
      <c r="H108" s="67"/>
      <c r="I108" s="67"/>
      <c r="J108" s="67"/>
      <c r="K108" s="67"/>
      <c r="L108" s="61"/>
      <c r="S108" s="36"/>
      <c r="T108" s="36"/>
      <c r="U108" s="36"/>
      <c r="V108" s="36"/>
      <c r="W108" s="36"/>
      <c r="X108" s="36"/>
      <c r="Y108" s="36"/>
      <c r="Z108" s="36"/>
      <c r="AA108" s="36"/>
      <c r="AB108" s="36"/>
      <c r="AC108" s="36"/>
      <c r="AD108" s="36"/>
      <c r="AE108" s="36"/>
    </row>
    <row r="109" s="2" customFormat="1" ht="24.96" customHeight="1">
      <c r="A109" s="36"/>
      <c r="B109" s="37"/>
      <c r="C109" s="21" t="s">
        <v>131</v>
      </c>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6.96" customHeight="1">
      <c r="A110" s="36"/>
      <c r="B110" s="37"/>
      <c r="C110" s="38"/>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12" customHeight="1">
      <c r="A111" s="36"/>
      <c r="B111" s="37"/>
      <c r="C111" s="30" t="s">
        <v>16</v>
      </c>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6.5" customHeight="1">
      <c r="A112" s="36"/>
      <c r="B112" s="37"/>
      <c r="C112" s="38"/>
      <c r="D112" s="38"/>
      <c r="E112" s="74" t="str">
        <f>E7</f>
        <v>Morava,PB odsazená hráz Rohatec</v>
      </c>
      <c r="F112" s="38"/>
      <c r="G112" s="38"/>
      <c r="H112" s="38"/>
      <c r="I112" s="38"/>
      <c r="J112" s="38"/>
      <c r="K112" s="38"/>
      <c r="L112" s="61"/>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20</v>
      </c>
      <c r="D114" s="38"/>
      <c r="E114" s="38"/>
      <c r="F114" s="25" t="str">
        <f>F10</f>
        <v xml:space="preserve"> </v>
      </c>
      <c r="G114" s="38"/>
      <c r="H114" s="38"/>
      <c r="I114" s="30" t="s">
        <v>22</v>
      </c>
      <c r="J114" s="77" t="str">
        <f>IF(J10="","",J10)</f>
        <v>14. 12. 2021</v>
      </c>
      <c r="K114" s="38"/>
      <c r="L114" s="61"/>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61"/>
      <c r="S115" s="36"/>
      <c r="T115" s="36"/>
      <c r="U115" s="36"/>
      <c r="V115" s="36"/>
      <c r="W115" s="36"/>
      <c r="X115" s="36"/>
      <c r="Y115" s="36"/>
      <c r="Z115" s="36"/>
      <c r="AA115" s="36"/>
      <c r="AB115" s="36"/>
      <c r="AC115" s="36"/>
      <c r="AD115" s="36"/>
      <c r="AE115" s="36"/>
    </row>
    <row r="116" s="2" customFormat="1" ht="15.15" customHeight="1">
      <c r="A116" s="36"/>
      <c r="B116" s="37"/>
      <c r="C116" s="30" t="s">
        <v>24</v>
      </c>
      <c r="D116" s="38"/>
      <c r="E116" s="38"/>
      <c r="F116" s="25" t="str">
        <f>E13</f>
        <v>Povodí Moravy, s.p.</v>
      </c>
      <c r="G116" s="38"/>
      <c r="H116" s="38"/>
      <c r="I116" s="30" t="s">
        <v>32</v>
      </c>
      <c r="J116" s="34" t="str">
        <f>E19</f>
        <v>Ing. Karel Vaštík</v>
      </c>
      <c r="K116" s="38"/>
      <c r="L116" s="61"/>
      <c r="S116" s="36"/>
      <c r="T116" s="36"/>
      <c r="U116" s="36"/>
      <c r="V116" s="36"/>
      <c r="W116" s="36"/>
      <c r="X116" s="36"/>
      <c r="Y116" s="36"/>
      <c r="Z116" s="36"/>
      <c r="AA116" s="36"/>
      <c r="AB116" s="36"/>
      <c r="AC116" s="36"/>
      <c r="AD116" s="36"/>
      <c r="AE116" s="36"/>
    </row>
    <row r="117" s="2" customFormat="1" ht="15.15" customHeight="1">
      <c r="A117" s="36"/>
      <c r="B117" s="37"/>
      <c r="C117" s="30" t="s">
        <v>30</v>
      </c>
      <c r="D117" s="38"/>
      <c r="E117" s="38"/>
      <c r="F117" s="25" t="str">
        <f>IF(E16="","",E16)</f>
        <v>Vyplň údaj</v>
      </c>
      <c r="G117" s="38"/>
      <c r="H117" s="38"/>
      <c r="I117" s="30" t="s">
        <v>37</v>
      </c>
      <c r="J117" s="34" t="str">
        <f>E22</f>
        <v xml:space="preserve"> </v>
      </c>
      <c r="K117" s="38"/>
      <c r="L117" s="61"/>
      <c r="S117" s="36"/>
      <c r="T117" s="36"/>
      <c r="U117" s="36"/>
      <c r="V117" s="36"/>
      <c r="W117" s="36"/>
      <c r="X117" s="36"/>
      <c r="Y117" s="36"/>
      <c r="Z117" s="36"/>
      <c r="AA117" s="36"/>
      <c r="AB117" s="36"/>
      <c r="AC117" s="36"/>
      <c r="AD117" s="36"/>
      <c r="AE117" s="36"/>
    </row>
    <row r="118" s="2" customFormat="1" ht="10.32" customHeight="1">
      <c r="A118" s="36"/>
      <c r="B118" s="37"/>
      <c r="C118" s="38"/>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11" customFormat="1" ht="29.28" customHeight="1">
      <c r="A119" s="183"/>
      <c r="B119" s="184"/>
      <c r="C119" s="185" t="s">
        <v>132</v>
      </c>
      <c r="D119" s="186" t="s">
        <v>64</v>
      </c>
      <c r="E119" s="186" t="s">
        <v>60</v>
      </c>
      <c r="F119" s="186" t="s">
        <v>61</v>
      </c>
      <c r="G119" s="186" t="s">
        <v>133</v>
      </c>
      <c r="H119" s="186" t="s">
        <v>134</v>
      </c>
      <c r="I119" s="186" t="s">
        <v>135</v>
      </c>
      <c r="J119" s="187" t="s">
        <v>120</v>
      </c>
      <c r="K119" s="188" t="s">
        <v>136</v>
      </c>
      <c r="L119" s="189"/>
      <c r="M119" s="98" t="s">
        <v>1</v>
      </c>
      <c r="N119" s="99" t="s">
        <v>43</v>
      </c>
      <c r="O119" s="99" t="s">
        <v>137</v>
      </c>
      <c r="P119" s="99" t="s">
        <v>138</v>
      </c>
      <c r="Q119" s="99" t="s">
        <v>139</v>
      </c>
      <c r="R119" s="99" t="s">
        <v>140</v>
      </c>
      <c r="S119" s="99" t="s">
        <v>141</v>
      </c>
      <c r="T119" s="100" t="s">
        <v>142</v>
      </c>
      <c r="U119" s="183"/>
      <c r="V119" s="183"/>
      <c r="W119" s="183"/>
      <c r="X119" s="183"/>
      <c r="Y119" s="183"/>
      <c r="Z119" s="183"/>
      <c r="AA119" s="183"/>
      <c r="AB119" s="183"/>
      <c r="AC119" s="183"/>
      <c r="AD119" s="183"/>
      <c r="AE119" s="183"/>
    </row>
    <row r="120" s="2" customFormat="1" ht="22.8" customHeight="1">
      <c r="A120" s="36"/>
      <c r="B120" s="37"/>
      <c r="C120" s="105" t="s">
        <v>143</v>
      </c>
      <c r="D120" s="38"/>
      <c r="E120" s="38"/>
      <c r="F120" s="38"/>
      <c r="G120" s="38"/>
      <c r="H120" s="38"/>
      <c r="I120" s="38"/>
      <c r="J120" s="190">
        <f>BK120</f>
        <v>0</v>
      </c>
      <c r="K120" s="38"/>
      <c r="L120" s="42"/>
      <c r="M120" s="101"/>
      <c r="N120" s="191"/>
      <c r="O120" s="102"/>
      <c r="P120" s="192">
        <f>P121+P196</f>
        <v>0</v>
      </c>
      <c r="Q120" s="102"/>
      <c r="R120" s="192">
        <f>R121+R196</f>
        <v>1706.1629680000001</v>
      </c>
      <c r="S120" s="102"/>
      <c r="T120" s="193">
        <f>T121+T196</f>
        <v>0</v>
      </c>
      <c r="U120" s="36"/>
      <c r="V120" s="36"/>
      <c r="W120" s="36"/>
      <c r="X120" s="36"/>
      <c r="Y120" s="36"/>
      <c r="Z120" s="36"/>
      <c r="AA120" s="36"/>
      <c r="AB120" s="36"/>
      <c r="AC120" s="36"/>
      <c r="AD120" s="36"/>
      <c r="AE120" s="36"/>
      <c r="AT120" s="15" t="s">
        <v>78</v>
      </c>
      <c r="AU120" s="15" t="s">
        <v>122</v>
      </c>
      <c r="BK120" s="194">
        <f>BK121+BK196</f>
        <v>0</v>
      </c>
    </row>
    <row r="121" s="12" customFormat="1" ht="25.92" customHeight="1">
      <c r="A121" s="12"/>
      <c r="B121" s="195"/>
      <c r="C121" s="196"/>
      <c r="D121" s="197" t="s">
        <v>78</v>
      </c>
      <c r="E121" s="198" t="s">
        <v>144</v>
      </c>
      <c r="F121" s="198" t="s">
        <v>145</v>
      </c>
      <c r="G121" s="196"/>
      <c r="H121" s="196"/>
      <c r="I121" s="199"/>
      <c r="J121" s="200">
        <f>BK121</f>
        <v>0</v>
      </c>
      <c r="K121" s="196"/>
      <c r="L121" s="201"/>
      <c r="M121" s="202"/>
      <c r="N121" s="203"/>
      <c r="O121" s="203"/>
      <c r="P121" s="204">
        <f>P122</f>
        <v>0</v>
      </c>
      <c r="Q121" s="203"/>
      <c r="R121" s="204">
        <f>R122</f>
        <v>1706.1629680000001</v>
      </c>
      <c r="S121" s="203"/>
      <c r="T121" s="205">
        <f>T122</f>
        <v>0</v>
      </c>
      <c r="U121" s="12"/>
      <c r="V121" s="12"/>
      <c r="W121" s="12"/>
      <c r="X121" s="12"/>
      <c r="Y121" s="12"/>
      <c r="Z121" s="12"/>
      <c r="AA121" s="12"/>
      <c r="AB121" s="12"/>
      <c r="AC121" s="12"/>
      <c r="AD121" s="12"/>
      <c r="AE121" s="12"/>
      <c r="AR121" s="206" t="s">
        <v>84</v>
      </c>
      <c r="AT121" s="207" t="s">
        <v>78</v>
      </c>
      <c r="AU121" s="207" t="s">
        <v>79</v>
      </c>
      <c r="AY121" s="206" t="s">
        <v>146</v>
      </c>
      <c r="BK121" s="208">
        <f>BK122</f>
        <v>0</v>
      </c>
    </row>
    <row r="122" s="12" customFormat="1" ht="22.8" customHeight="1">
      <c r="A122" s="12"/>
      <c r="B122" s="195"/>
      <c r="C122" s="196"/>
      <c r="D122" s="197" t="s">
        <v>78</v>
      </c>
      <c r="E122" s="209" t="s">
        <v>84</v>
      </c>
      <c r="F122" s="209" t="s">
        <v>147</v>
      </c>
      <c r="G122" s="196"/>
      <c r="H122" s="196"/>
      <c r="I122" s="199"/>
      <c r="J122" s="210">
        <f>BK122</f>
        <v>0</v>
      </c>
      <c r="K122" s="196"/>
      <c r="L122" s="201"/>
      <c r="M122" s="202"/>
      <c r="N122" s="203"/>
      <c r="O122" s="203"/>
      <c r="P122" s="204">
        <f>SUM(P123:P195)</f>
        <v>0</v>
      </c>
      <c r="Q122" s="203"/>
      <c r="R122" s="204">
        <f>SUM(R123:R195)</f>
        <v>1706.1629680000001</v>
      </c>
      <c r="S122" s="203"/>
      <c r="T122" s="205">
        <f>SUM(T123:T195)</f>
        <v>0</v>
      </c>
      <c r="U122" s="12"/>
      <c r="V122" s="12"/>
      <c r="W122" s="12"/>
      <c r="X122" s="12"/>
      <c r="Y122" s="12"/>
      <c r="Z122" s="12"/>
      <c r="AA122" s="12"/>
      <c r="AB122" s="12"/>
      <c r="AC122" s="12"/>
      <c r="AD122" s="12"/>
      <c r="AE122" s="12"/>
      <c r="AR122" s="206" t="s">
        <v>84</v>
      </c>
      <c r="AT122" s="207" t="s">
        <v>78</v>
      </c>
      <c r="AU122" s="207" t="s">
        <v>84</v>
      </c>
      <c r="AY122" s="206" t="s">
        <v>146</v>
      </c>
      <c r="BK122" s="208">
        <f>SUM(BK123:BK195)</f>
        <v>0</v>
      </c>
    </row>
    <row r="123" s="2" customFormat="1" ht="24.15" customHeight="1">
      <c r="A123" s="36"/>
      <c r="B123" s="37"/>
      <c r="C123" s="211" t="s">
        <v>84</v>
      </c>
      <c r="D123" s="211" t="s">
        <v>148</v>
      </c>
      <c r="E123" s="212" t="s">
        <v>149</v>
      </c>
      <c r="F123" s="213" t="s">
        <v>150</v>
      </c>
      <c r="G123" s="214" t="s">
        <v>151</v>
      </c>
      <c r="H123" s="215">
        <v>15</v>
      </c>
      <c r="I123" s="216"/>
      <c r="J123" s="217">
        <f>ROUND(I123*H123,2)</f>
        <v>0</v>
      </c>
      <c r="K123" s="218"/>
      <c r="L123" s="42"/>
      <c r="M123" s="219" t="s">
        <v>1</v>
      </c>
      <c r="N123" s="220" t="s">
        <v>44</v>
      </c>
      <c r="O123" s="89"/>
      <c r="P123" s="221">
        <f>O123*H123</f>
        <v>0</v>
      </c>
      <c r="Q123" s="221">
        <v>0</v>
      </c>
      <c r="R123" s="221">
        <f>Q123*H123</f>
        <v>0</v>
      </c>
      <c r="S123" s="221">
        <v>0</v>
      </c>
      <c r="T123" s="222">
        <f>S123*H123</f>
        <v>0</v>
      </c>
      <c r="U123" s="36"/>
      <c r="V123" s="36"/>
      <c r="W123" s="36"/>
      <c r="X123" s="36"/>
      <c r="Y123" s="36"/>
      <c r="Z123" s="36"/>
      <c r="AA123" s="36"/>
      <c r="AB123" s="36"/>
      <c r="AC123" s="36"/>
      <c r="AD123" s="36"/>
      <c r="AE123" s="36"/>
      <c r="AR123" s="223" t="s">
        <v>152</v>
      </c>
      <c r="AT123" s="223" t="s">
        <v>148</v>
      </c>
      <c r="AU123" s="223" t="s">
        <v>91</v>
      </c>
      <c r="AY123" s="15" t="s">
        <v>146</v>
      </c>
      <c r="BE123" s="224">
        <f>IF(N123="základní",J123,0)</f>
        <v>0</v>
      </c>
      <c r="BF123" s="224">
        <f>IF(N123="snížená",J123,0)</f>
        <v>0</v>
      </c>
      <c r="BG123" s="224">
        <f>IF(N123="zákl. přenesená",J123,0)</f>
        <v>0</v>
      </c>
      <c r="BH123" s="224">
        <f>IF(N123="sníž. přenesená",J123,0)</f>
        <v>0</v>
      </c>
      <c r="BI123" s="224">
        <f>IF(N123="nulová",J123,0)</f>
        <v>0</v>
      </c>
      <c r="BJ123" s="15" t="s">
        <v>84</v>
      </c>
      <c r="BK123" s="224">
        <f>ROUND(I123*H123,2)</f>
        <v>0</v>
      </c>
      <c r="BL123" s="15" t="s">
        <v>152</v>
      </c>
      <c r="BM123" s="223" t="s">
        <v>153</v>
      </c>
    </row>
    <row r="124" s="2" customFormat="1" ht="24.15" customHeight="1">
      <c r="A124" s="36"/>
      <c r="B124" s="37"/>
      <c r="C124" s="211" t="s">
        <v>91</v>
      </c>
      <c r="D124" s="211" t="s">
        <v>148</v>
      </c>
      <c r="E124" s="212" t="s">
        <v>154</v>
      </c>
      <c r="F124" s="213" t="s">
        <v>155</v>
      </c>
      <c r="G124" s="214" t="s">
        <v>151</v>
      </c>
      <c r="H124" s="215">
        <v>3</v>
      </c>
      <c r="I124" s="216"/>
      <c r="J124" s="217">
        <f>ROUND(I124*H124,2)</f>
        <v>0</v>
      </c>
      <c r="K124" s="218"/>
      <c r="L124" s="42"/>
      <c r="M124" s="219" t="s">
        <v>1</v>
      </c>
      <c r="N124" s="220" t="s">
        <v>44</v>
      </c>
      <c r="O124" s="89"/>
      <c r="P124" s="221">
        <f>O124*H124</f>
        <v>0</v>
      </c>
      <c r="Q124" s="221">
        <v>0</v>
      </c>
      <c r="R124" s="221">
        <f>Q124*H124</f>
        <v>0</v>
      </c>
      <c r="S124" s="221">
        <v>0</v>
      </c>
      <c r="T124" s="222">
        <f>S124*H124</f>
        <v>0</v>
      </c>
      <c r="U124" s="36"/>
      <c r="V124" s="36"/>
      <c r="W124" s="36"/>
      <c r="X124" s="36"/>
      <c r="Y124" s="36"/>
      <c r="Z124" s="36"/>
      <c r="AA124" s="36"/>
      <c r="AB124" s="36"/>
      <c r="AC124" s="36"/>
      <c r="AD124" s="36"/>
      <c r="AE124" s="36"/>
      <c r="AR124" s="223" t="s">
        <v>152</v>
      </c>
      <c r="AT124" s="223" t="s">
        <v>148</v>
      </c>
      <c r="AU124" s="223" t="s">
        <v>91</v>
      </c>
      <c r="AY124" s="15" t="s">
        <v>146</v>
      </c>
      <c r="BE124" s="224">
        <f>IF(N124="základní",J124,0)</f>
        <v>0</v>
      </c>
      <c r="BF124" s="224">
        <f>IF(N124="snížená",J124,0)</f>
        <v>0</v>
      </c>
      <c r="BG124" s="224">
        <f>IF(N124="zákl. přenesená",J124,0)</f>
        <v>0</v>
      </c>
      <c r="BH124" s="224">
        <f>IF(N124="sníž. přenesená",J124,0)</f>
        <v>0</v>
      </c>
      <c r="BI124" s="224">
        <f>IF(N124="nulová",J124,0)</f>
        <v>0</v>
      </c>
      <c r="BJ124" s="15" t="s">
        <v>84</v>
      </c>
      <c r="BK124" s="224">
        <f>ROUND(I124*H124,2)</f>
        <v>0</v>
      </c>
      <c r="BL124" s="15" t="s">
        <v>152</v>
      </c>
      <c r="BM124" s="223" t="s">
        <v>156</v>
      </c>
    </row>
    <row r="125" s="2" customFormat="1" ht="24.15" customHeight="1">
      <c r="A125" s="36"/>
      <c r="B125" s="37"/>
      <c r="C125" s="211" t="s">
        <v>90</v>
      </c>
      <c r="D125" s="211" t="s">
        <v>148</v>
      </c>
      <c r="E125" s="212" t="s">
        <v>157</v>
      </c>
      <c r="F125" s="213" t="s">
        <v>158</v>
      </c>
      <c r="G125" s="214" t="s">
        <v>151</v>
      </c>
      <c r="H125" s="215">
        <v>2</v>
      </c>
      <c r="I125" s="216"/>
      <c r="J125" s="217">
        <f>ROUND(I125*H125,2)</f>
        <v>0</v>
      </c>
      <c r="K125" s="218"/>
      <c r="L125" s="42"/>
      <c r="M125" s="219" t="s">
        <v>1</v>
      </c>
      <c r="N125" s="220" t="s">
        <v>44</v>
      </c>
      <c r="O125" s="89"/>
      <c r="P125" s="221">
        <f>O125*H125</f>
        <v>0</v>
      </c>
      <c r="Q125" s="221">
        <v>0</v>
      </c>
      <c r="R125" s="221">
        <f>Q125*H125</f>
        <v>0</v>
      </c>
      <c r="S125" s="221">
        <v>0</v>
      </c>
      <c r="T125" s="222">
        <f>S125*H125</f>
        <v>0</v>
      </c>
      <c r="U125" s="36"/>
      <c r="V125" s="36"/>
      <c r="W125" s="36"/>
      <c r="X125" s="36"/>
      <c r="Y125" s="36"/>
      <c r="Z125" s="36"/>
      <c r="AA125" s="36"/>
      <c r="AB125" s="36"/>
      <c r="AC125" s="36"/>
      <c r="AD125" s="36"/>
      <c r="AE125" s="36"/>
      <c r="AR125" s="223" t="s">
        <v>152</v>
      </c>
      <c r="AT125" s="223" t="s">
        <v>148</v>
      </c>
      <c r="AU125" s="223" t="s">
        <v>91</v>
      </c>
      <c r="AY125" s="15" t="s">
        <v>146</v>
      </c>
      <c r="BE125" s="224">
        <f>IF(N125="základní",J125,0)</f>
        <v>0</v>
      </c>
      <c r="BF125" s="224">
        <f>IF(N125="snížená",J125,0)</f>
        <v>0</v>
      </c>
      <c r="BG125" s="224">
        <f>IF(N125="zákl. přenesená",J125,0)</f>
        <v>0</v>
      </c>
      <c r="BH125" s="224">
        <f>IF(N125="sníž. přenesená",J125,0)</f>
        <v>0</v>
      </c>
      <c r="BI125" s="224">
        <f>IF(N125="nulová",J125,0)</f>
        <v>0</v>
      </c>
      <c r="BJ125" s="15" t="s">
        <v>84</v>
      </c>
      <c r="BK125" s="224">
        <f>ROUND(I125*H125,2)</f>
        <v>0</v>
      </c>
      <c r="BL125" s="15" t="s">
        <v>152</v>
      </c>
      <c r="BM125" s="223" t="s">
        <v>159</v>
      </c>
    </row>
    <row r="126" s="2" customFormat="1" ht="24.15" customHeight="1">
      <c r="A126" s="36"/>
      <c r="B126" s="37"/>
      <c r="C126" s="211" t="s">
        <v>152</v>
      </c>
      <c r="D126" s="211" t="s">
        <v>148</v>
      </c>
      <c r="E126" s="212" t="s">
        <v>160</v>
      </c>
      <c r="F126" s="213" t="s">
        <v>161</v>
      </c>
      <c r="G126" s="214" t="s">
        <v>151</v>
      </c>
      <c r="H126" s="215">
        <v>15</v>
      </c>
      <c r="I126" s="216"/>
      <c r="J126" s="217">
        <f>ROUND(I126*H126,2)</f>
        <v>0</v>
      </c>
      <c r="K126" s="218"/>
      <c r="L126" s="42"/>
      <c r="M126" s="219" t="s">
        <v>1</v>
      </c>
      <c r="N126" s="220" t="s">
        <v>44</v>
      </c>
      <c r="O126" s="89"/>
      <c r="P126" s="221">
        <f>O126*H126</f>
        <v>0</v>
      </c>
      <c r="Q126" s="221">
        <v>0</v>
      </c>
      <c r="R126" s="221">
        <f>Q126*H126</f>
        <v>0</v>
      </c>
      <c r="S126" s="221">
        <v>0</v>
      </c>
      <c r="T126" s="222">
        <f>S126*H126</f>
        <v>0</v>
      </c>
      <c r="U126" s="36"/>
      <c r="V126" s="36"/>
      <c r="W126" s="36"/>
      <c r="X126" s="36"/>
      <c r="Y126" s="36"/>
      <c r="Z126" s="36"/>
      <c r="AA126" s="36"/>
      <c r="AB126" s="36"/>
      <c r="AC126" s="36"/>
      <c r="AD126" s="36"/>
      <c r="AE126" s="36"/>
      <c r="AR126" s="223" t="s">
        <v>152</v>
      </c>
      <c r="AT126" s="223" t="s">
        <v>148</v>
      </c>
      <c r="AU126" s="223" t="s">
        <v>91</v>
      </c>
      <c r="AY126" s="15" t="s">
        <v>146</v>
      </c>
      <c r="BE126" s="224">
        <f>IF(N126="základní",J126,0)</f>
        <v>0</v>
      </c>
      <c r="BF126" s="224">
        <f>IF(N126="snížená",J126,0)</f>
        <v>0</v>
      </c>
      <c r="BG126" s="224">
        <f>IF(N126="zákl. přenesená",J126,0)</f>
        <v>0</v>
      </c>
      <c r="BH126" s="224">
        <f>IF(N126="sníž. přenesená",J126,0)</f>
        <v>0</v>
      </c>
      <c r="BI126" s="224">
        <f>IF(N126="nulová",J126,0)</f>
        <v>0</v>
      </c>
      <c r="BJ126" s="15" t="s">
        <v>84</v>
      </c>
      <c r="BK126" s="224">
        <f>ROUND(I126*H126,2)</f>
        <v>0</v>
      </c>
      <c r="BL126" s="15" t="s">
        <v>152</v>
      </c>
      <c r="BM126" s="223" t="s">
        <v>162</v>
      </c>
    </row>
    <row r="127" s="2" customFormat="1">
      <c r="A127" s="36"/>
      <c r="B127" s="37"/>
      <c r="C127" s="38"/>
      <c r="D127" s="225" t="s">
        <v>163</v>
      </c>
      <c r="E127" s="38"/>
      <c r="F127" s="226" t="s">
        <v>164</v>
      </c>
      <c r="G127" s="38"/>
      <c r="H127" s="38"/>
      <c r="I127" s="227"/>
      <c r="J127" s="38"/>
      <c r="K127" s="38"/>
      <c r="L127" s="42"/>
      <c r="M127" s="228"/>
      <c r="N127" s="229"/>
      <c r="O127" s="89"/>
      <c r="P127" s="89"/>
      <c r="Q127" s="89"/>
      <c r="R127" s="89"/>
      <c r="S127" s="89"/>
      <c r="T127" s="90"/>
      <c r="U127" s="36"/>
      <c r="V127" s="36"/>
      <c r="W127" s="36"/>
      <c r="X127" s="36"/>
      <c r="Y127" s="36"/>
      <c r="Z127" s="36"/>
      <c r="AA127" s="36"/>
      <c r="AB127" s="36"/>
      <c r="AC127" s="36"/>
      <c r="AD127" s="36"/>
      <c r="AE127" s="36"/>
      <c r="AT127" s="15" t="s">
        <v>163</v>
      </c>
      <c r="AU127" s="15" t="s">
        <v>91</v>
      </c>
    </row>
    <row r="128" s="2" customFormat="1" ht="33" customHeight="1">
      <c r="A128" s="36"/>
      <c r="B128" s="37"/>
      <c r="C128" s="211" t="s">
        <v>165</v>
      </c>
      <c r="D128" s="211" t="s">
        <v>148</v>
      </c>
      <c r="E128" s="212" t="s">
        <v>166</v>
      </c>
      <c r="F128" s="213" t="s">
        <v>167</v>
      </c>
      <c r="G128" s="214" t="s">
        <v>151</v>
      </c>
      <c r="H128" s="215">
        <v>3</v>
      </c>
      <c r="I128" s="216"/>
      <c r="J128" s="217">
        <f>ROUND(I128*H128,2)</f>
        <v>0</v>
      </c>
      <c r="K128" s="218"/>
      <c r="L128" s="42"/>
      <c r="M128" s="219" t="s">
        <v>1</v>
      </c>
      <c r="N128" s="220" t="s">
        <v>44</v>
      </c>
      <c r="O128" s="89"/>
      <c r="P128" s="221">
        <f>O128*H128</f>
        <v>0</v>
      </c>
      <c r="Q128" s="221">
        <v>0</v>
      </c>
      <c r="R128" s="221">
        <f>Q128*H128</f>
        <v>0</v>
      </c>
      <c r="S128" s="221">
        <v>0</v>
      </c>
      <c r="T128" s="222">
        <f>S128*H128</f>
        <v>0</v>
      </c>
      <c r="U128" s="36"/>
      <c r="V128" s="36"/>
      <c r="W128" s="36"/>
      <c r="X128" s="36"/>
      <c r="Y128" s="36"/>
      <c r="Z128" s="36"/>
      <c r="AA128" s="36"/>
      <c r="AB128" s="36"/>
      <c r="AC128" s="36"/>
      <c r="AD128" s="36"/>
      <c r="AE128" s="36"/>
      <c r="AR128" s="223" t="s">
        <v>152</v>
      </c>
      <c r="AT128" s="223" t="s">
        <v>148</v>
      </c>
      <c r="AU128" s="223" t="s">
        <v>91</v>
      </c>
      <c r="AY128" s="15" t="s">
        <v>146</v>
      </c>
      <c r="BE128" s="224">
        <f>IF(N128="základní",J128,0)</f>
        <v>0</v>
      </c>
      <c r="BF128" s="224">
        <f>IF(N128="snížená",J128,0)</f>
        <v>0</v>
      </c>
      <c r="BG128" s="224">
        <f>IF(N128="zákl. přenesená",J128,0)</f>
        <v>0</v>
      </c>
      <c r="BH128" s="224">
        <f>IF(N128="sníž. přenesená",J128,0)</f>
        <v>0</v>
      </c>
      <c r="BI128" s="224">
        <f>IF(N128="nulová",J128,0)</f>
        <v>0</v>
      </c>
      <c r="BJ128" s="15" t="s">
        <v>84</v>
      </c>
      <c r="BK128" s="224">
        <f>ROUND(I128*H128,2)</f>
        <v>0</v>
      </c>
      <c r="BL128" s="15" t="s">
        <v>152</v>
      </c>
      <c r="BM128" s="223" t="s">
        <v>168</v>
      </c>
    </row>
    <row r="129" s="2" customFormat="1">
      <c r="A129" s="36"/>
      <c r="B129" s="37"/>
      <c r="C129" s="38"/>
      <c r="D129" s="225" t="s">
        <v>163</v>
      </c>
      <c r="E129" s="38"/>
      <c r="F129" s="226" t="s">
        <v>164</v>
      </c>
      <c r="G129" s="38"/>
      <c r="H129" s="38"/>
      <c r="I129" s="227"/>
      <c r="J129" s="38"/>
      <c r="K129" s="38"/>
      <c r="L129" s="42"/>
      <c r="M129" s="228"/>
      <c r="N129" s="229"/>
      <c r="O129" s="89"/>
      <c r="P129" s="89"/>
      <c r="Q129" s="89"/>
      <c r="R129" s="89"/>
      <c r="S129" s="89"/>
      <c r="T129" s="90"/>
      <c r="U129" s="36"/>
      <c r="V129" s="36"/>
      <c r="W129" s="36"/>
      <c r="X129" s="36"/>
      <c r="Y129" s="36"/>
      <c r="Z129" s="36"/>
      <c r="AA129" s="36"/>
      <c r="AB129" s="36"/>
      <c r="AC129" s="36"/>
      <c r="AD129" s="36"/>
      <c r="AE129" s="36"/>
      <c r="AT129" s="15" t="s">
        <v>163</v>
      </c>
      <c r="AU129" s="15" t="s">
        <v>91</v>
      </c>
    </row>
    <row r="130" s="2" customFormat="1" ht="33" customHeight="1">
      <c r="A130" s="36"/>
      <c r="B130" s="37"/>
      <c r="C130" s="211" t="s">
        <v>169</v>
      </c>
      <c r="D130" s="211" t="s">
        <v>148</v>
      </c>
      <c r="E130" s="212" t="s">
        <v>170</v>
      </c>
      <c r="F130" s="213" t="s">
        <v>171</v>
      </c>
      <c r="G130" s="214" t="s">
        <v>151</v>
      </c>
      <c r="H130" s="215">
        <v>2</v>
      </c>
      <c r="I130" s="216"/>
      <c r="J130" s="217">
        <f>ROUND(I130*H130,2)</f>
        <v>0</v>
      </c>
      <c r="K130" s="218"/>
      <c r="L130" s="42"/>
      <c r="M130" s="219" t="s">
        <v>1</v>
      </c>
      <c r="N130" s="220" t="s">
        <v>44</v>
      </c>
      <c r="O130" s="89"/>
      <c r="P130" s="221">
        <f>O130*H130</f>
        <v>0</v>
      </c>
      <c r="Q130" s="221">
        <v>0</v>
      </c>
      <c r="R130" s="221">
        <f>Q130*H130</f>
        <v>0</v>
      </c>
      <c r="S130" s="221">
        <v>0</v>
      </c>
      <c r="T130" s="222">
        <f>S130*H130</f>
        <v>0</v>
      </c>
      <c r="U130" s="36"/>
      <c r="V130" s="36"/>
      <c r="W130" s="36"/>
      <c r="X130" s="36"/>
      <c r="Y130" s="36"/>
      <c r="Z130" s="36"/>
      <c r="AA130" s="36"/>
      <c r="AB130" s="36"/>
      <c r="AC130" s="36"/>
      <c r="AD130" s="36"/>
      <c r="AE130" s="36"/>
      <c r="AR130" s="223" t="s">
        <v>152</v>
      </c>
      <c r="AT130" s="223" t="s">
        <v>148</v>
      </c>
      <c r="AU130" s="223" t="s">
        <v>91</v>
      </c>
      <c r="AY130" s="15" t="s">
        <v>146</v>
      </c>
      <c r="BE130" s="224">
        <f>IF(N130="základní",J130,0)</f>
        <v>0</v>
      </c>
      <c r="BF130" s="224">
        <f>IF(N130="snížená",J130,0)</f>
        <v>0</v>
      </c>
      <c r="BG130" s="224">
        <f>IF(N130="zákl. přenesená",J130,0)</f>
        <v>0</v>
      </c>
      <c r="BH130" s="224">
        <f>IF(N130="sníž. přenesená",J130,0)</f>
        <v>0</v>
      </c>
      <c r="BI130" s="224">
        <f>IF(N130="nulová",J130,0)</f>
        <v>0</v>
      </c>
      <c r="BJ130" s="15" t="s">
        <v>84</v>
      </c>
      <c r="BK130" s="224">
        <f>ROUND(I130*H130,2)</f>
        <v>0</v>
      </c>
      <c r="BL130" s="15" t="s">
        <v>152</v>
      </c>
      <c r="BM130" s="223" t="s">
        <v>172</v>
      </c>
    </row>
    <row r="131" s="2" customFormat="1">
      <c r="A131" s="36"/>
      <c r="B131" s="37"/>
      <c r="C131" s="38"/>
      <c r="D131" s="225" t="s">
        <v>163</v>
      </c>
      <c r="E131" s="38"/>
      <c r="F131" s="226" t="s">
        <v>164</v>
      </c>
      <c r="G131" s="38"/>
      <c r="H131" s="38"/>
      <c r="I131" s="227"/>
      <c r="J131" s="38"/>
      <c r="K131" s="38"/>
      <c r="L131" s="42"/>
      <c r="M131" s="228"/>
      <c r="N131" s="229"/>
      <c r="O131" s="89"/>
      <c r="P131" s="89"/>
      <c r="Q131" s="89"/>
      <c r="R131" s="89"/>
      <c r="S131" s="89"/>
      <c r="T131" s="90"/>
      <c r="U131" s="36"/>
      <c r="V131" s="36"/>
      <c r="W131" s="36"/>
      <c r="X131" s="36"/>
      <c r="Y131" s="36"/>
      <c r="Z131" s="36"/>
      <c r="AA131" s="36"/>
      <c r="AB131" s="36"/>
      <c r="AC131" s="36"/>
      <c r="AD131" s="36"/>
      <c r="AE131" s="36"/>
      <c r="AT131" s="15" t="s">
        <v>163</v>
      </c>
      <c r="AU131" s="15" t="s">
        <v>91</v>
      </c>
    </row>
    <row r="132" s="2" customFormat="1" ht="16.5" customHeight="1">
      <c r="A132" s="36"/>
      <c r="B132" s="37"/>
      <c r="C132" s="211" t="s">
        <v>173</v>
      </c>
      <c r="D132" s="211" t="s">
        <v>148</v>
      </c>
      <c r="E132" s="212" t="s">
        <v>174</v>
      </c>
      <c r="F132" s="213" t="s">
        <v>175</v>
      </c>
      <c r="G132" s="214" t="s">
        <v>151</v>
      </c>
      <c r="H132" s="215">
        <v>15</v>
      </c>
      <c r="I132" s="216"/>
      <c r="J132" s="217">
        <f>ROUND(I132*H132,2)</f>
        <v>0</v>
      </c>
      <c r="K132" s="218"/>
      <c r="L132" s="42"/>
      <c r="M132" s="219" t="s">
        <v>1</v>
      </c>
      <c r="N132" s="220" t="s">
        <v>44</v>
      </c>
      <c r="O132" s="89"/>
      <c r="P132" s="221">
        <f>O132*H132</f>
        <v>0</v>
      </c>
      <c r="Q132" s="221">
        <v>0</v>
      </c>
      <c r="R132" s="221">
        <f>Q132*H132</f>
        <v>0</v>
      </c>
      <c r="S132" s="221">
        <v>0</v>
      </c>
      <c r="T132" s="222">
        <f>S132*H132</f>
        <v>0</v>
      </c>
      <c r="U132" s="36"/>
      <c r="V132" s="36"/>
      <c r="W132" s="36"/>
      <c r="X132" s="36"/>
      <c r="Y132" s="36"/>
      <c r="Z132" s="36"/>
      <c r="AA132" s="36"/>
      <c r="AB132" s="36"/>
      <c r="AC132" s="36"/>
      <c r="AD132" s="36"/>
      <c r="AE132" s="36"/>
      <c r="AR132" s="223" t="s">
        <v>152</v>
      </c>
      <c r="AT132" s="223" t="s">
        <v>148</v>
      </c>
      <c r="AU132" s="223" t="s">
        <v>91</v>
      </c>
      <c r="AY132" s="15" t="s">
        <v>146</v>
      </c>
      <c r="BE132" s="224">
        <f>IF(N132="základní",J132,0)</f>
        <v>0</v>
      </c>
      <c r="BF132" s="224">
        <f>IF(N132="snížená",J132,0)</f>
        <v>0</v>
      </c>
      <c r="BG132" s="224">
        <f>IF(N132="zákl. přenesená",J132,0)</f>
        <v>0</v>
      </c>
      <c r="BH132" s="224">
        <f>IF(N132="sníž. přenesená",J132,0)</f>
        <v>0</v>
      </c>
      <c r="BI132" s="224">
        <f>IF(N132="nulová",J132,0)</f>
        <v>0</v>
      </c>
      <c r="BJ132" s="15" t="s">
        <v>84</v>
      </c>
      <c r="BK132" s="224">
        <f>ROUND(I132*H132,2)</f>
        <v>0</v>
      </c>
      <c r="BL132" s="15" t="s">
        <v>152</v>
      </c>
      <c r="BM132" s="223" t="s">
        <v>176</v>
      </c>
    </row>
    <row r="133" s="2" customFormat="1" ht="16.5" customHeight="1">
      <c r="A133" s="36"/>
      <c r="B133" s="37"/>
      <c r="C133" s="211" t="s">
        <v>177</v>
      </c>
      <c r="D133" s="211" t="s">
        <v>148</v>
      </c>
      <c r="E133" s="212" t="s">
        <v>178</v>
      </c>
      <c r="F133" s="213" t="s">
        <v>179</v>
      </c>
      <c r="G133" s="214" t="s">
        <v>151</v>
      </c>
      <c r="H133" s="215">
        <v>3</v>
      </c>
      <c r="I133" s="216"/>
      <c r="J133" s="217">
        <f>ROUND(I133*H133,2)</f>
        <v>0</v>
      </c>
      <c r="K133" s="218"/>
      <c r="L133" s="42"/>
      <c r="M133" s="219" t="s">
        <v>1</v>
      </c>
      <c r="N133" s="220" t="s">
        <v>44</v>
      </c>
      <c r="O133" s="89"/>
      <c r="P133" s="221">
        <f>O133*H133</f>
        <v>0</v>
      </c>
      <c r="Q133" s="221">
        <v>0</v>
      </c>
      <c r="R133" s="221">
        <f>Q133*H133</f>
        <v>0</v>
      </c>
      <c r="S133" s="221">
        <v>0</v>
      </c>
      <c r="T133" s="222">
        <f>S133*H133</f>
        <v>0</v>
      </c>
      <c r="U133" s="36"/>
      <c r="V133" s="36"/>
      <c r="W133" s="36"/>
      <c r="X133" s="36"/>
      <c r="Y133" s="36"/>
      <c r="Z133" s="36"/>
      <c r="AA133" s="36"/>
      <c r="AB133" s="36"/>
      <c r="AC133" s="36"/>
      <c r="AD133" s="36"/>
      <c r="AE133" s="36"/>
      <c r="AR133" s="223" t="s">
        <v>152</v>
      </c>
      <c r="AT133" s="223" t="s">
        <v>148</v>
      </c>
      <c r="AU133" s="223" t="s">
        <v>91</v>
      </c>
      <c r="AY133" s="15" t="s">
        <v>146</v>
      </c>
      <c r="BE133" s="224">
        <f>IF(N133="základní",J133,0)</f>
        <v>0</v>
      </c>
      <c r="BF133" s="224">
        <f>IF(N133="snížená",J133,0)</f>
        <v>0</v>
      </c>
      <c r="BG133" s="224">
        <f>IF(N133="zákl. přenesená",J133,0)</f>
        <v>0</v>
      </c>
      <c r="BH133" s="224">
        <f>IF(N133="sníž. přenesená",J133,0)</f>
        <v>0</v>
      </c>
      <c r="BI133" s="224">
        <f>IF(N133="nulová",J133,0)</f>
        <v>0</v>
      </c>
      <c r="BJ133" s="15" t="s">
        <v>84</v>
      </c>
      <c r="BK133" s="224">
        <f>ROUND(I133*H133,2)</f>
        <v>0</v>
      </c>
      <c r="BL133" s="15" t="s">
        <v>152</v>
      </c>
      <c r="BM133" s="223" t="s">
        <v>180</v>
      </c>
    </row>
    <row r="134" s="2" customFormat="1" ht="16.5" customHeight="1">
      <c r="A134" s="36"/>
      <c r="B134" s="37"/>
      <c r="C134" s="211" t="s">
        <v>181</v>
      </c>
      <c r="D134" s="211" t="s">
        <v>148</v>
      </c>
      <c r="E134" s="212" t="s">
        <v>182</v>
      </c>
      <c r="F134" s="213" t="s">
        <v>183</v>
      </c>
      <c r="G134" s="214" t="s">
        <v>151</v>
      </c>
      <c r="H134" s="215">
        <v>2</v>
      </c>
      <c r="I134" s="216"/>
      <c r="J134" s="217">
        <f>ROUND(I134*H134,2)</f>
        <v>0</v>
      </c>
      <c r="K134" s="218"/>
      <c r="L134" s="42"/>
      <c r="M134" s="219" t="s">
        <v>1</v>
      </c>
      <c r="N134" s="220" t="s">
        <v>44</v>
      </c>
      <c r="O134" s="89"/>
      <c r="P134" s="221">
        <f>O134*H134</f>
        <v>0</v>
      </c>
      <c r="Q134" s="221">
        <v>0</v>
      </c>
      <c r="R134" s="221">
        <f>Q134*H134</f>
        <v>0</v>
      </c>
      <c r="S134" s="221">
        <v>0</v>
      </c>
      <c r="T134" s="222">
        <f>S134*H134</f>
        <v>0</v>
      </c>
      <c r="U134" s="36"/>
      <c r="V134" s="36"/>
      <c r="W134" s="36"/>
      <c r="X134" s="36"/>
      <c r="Y134" s="36"/>
      <c r="Z134" s="36"/>
      <c r="AA134" s="36"/>
      <c r="AB134" s="36"/>
      <c r="AC134" s="36"/>
      <c r="AD134" s="36"/>
      <c r="AE134" s="36"/>
      <c r="AR134" s="223" t="s">
        <v>152</v>
      </c>
      <c r="AT134" s="223" t="s">
        <v>148</v>
      </c>
      <c r="AU134" s="223" t="s">
        <v>91</v>
      </c>
      <c r="AY134" s="15" t="s">
        <v>146</v>
      </c>
      <c r="BE134" s="224">
        <f>IF(N134="základní",J134,0)</f>
        <v>0</v>
      </c>
      <c r="BF134" s="224">
        <f>IF(N134="snížená",J134,0)</f>
        <v>0</v>
      </c>
      <c r="BG134" s="224">
        <f>IF(N134="zákl. přenesená",J134,0)</f>
        <v>0</v>
      </c>
      <c r="BH134" s="224">
        <f>IF(N134="sníž. přenesená",J134,0)</f>
        <v>0</v>
      </c>
      <c r="BI134" s="224">
        <f>IF(N134="nulová",J134,0)</f>
        <v>0</v>
      </c>
      <c r="BJ134" s="15" t="s">
        <v>84</v>
      </c>
      <c r="BK134" s="224">
        <f>ROUND(I134*H134,2)</f>
        <v>0</v>
      </c>
      <c r="BL134" s="15" t="s">
        <v>152</v>
      </c>
      <c r="BM134" s="223" t="s">
        <v>184</v>
      </c>
    </row>
    <row r="135" s="2" customFormat="1" ht="16.5" customHeight="1">
      <c r="A135" s="36"/>
      <c r="B135" s="37"/>
      <c r="C135" s="211" t="s">
        <v>185</v>
      </c>
      <c r="D135" s="211" t="s">
        <v>148</v>
      </c>
      <c r="E135" s="212" t="s">
        <v>186</v>
      </c>
      <c r="F135" s="213" t="s">
        <v>187</v>
      </c>
      <c r="G135" s="214" t="s">
        <v>88</v>
      </c>
      <c r="H135" s="215">
        <v>20</v>
      </c>
      <c r="I135" s="216"/>
      <c r="J135" s="217">
        <f>ROUND(I135*H135,2)</f>
        <v>0</v>
      </c>
      <c r="K135" s="218"/>
      <c r="L135" s="42"/>
      <c r="M135" s="219" t="s">
        <v>1</v>
      </c>
      <c r="N135" s="220" t="s">
        <v>44</v>
      </c>
      <c r="O135" s="89"/>
      <c r="P135" s="221">
        <f>O135*H135</f>
        <v>0</v>
      </c>
      <c r="Q135" s="221">
        <v>0</v>
      </c>
      <c r="R135" s="221">
        <f>Q135*H135</f>
        <v>0</v>
      </c>
      <c r="S135" s="221">
        <v>0</v>
      </c>
      <c r="T135" s="222">
        <f>S135*H135</f>
        <v>0</v>
      </c>
      <c r="U135" s="36"/>
      <c r="V135" s="36"/>
      <c r="W135" s="36"/>
      <c r="X135" s="36"/>
      <c r="Y135" s="36"/>
      <c r="Z135" s="36"/>
      <c r="AA135" s="36"/>
      <c r="AB135" s="36"/>
      <c r="AC135" s="36"/>
      <c r="AD135" s="36"/>
      <c r="AE135" s="36"/>
      <c r="AR135" s="223" t="s">
        <v>152</v>
      </c>
      <c r="AT135" s="223" t="s">
        <v>148</v>
      </c>
      <c r="AU135" s="223" t="s">
        <v>91</v>
      </c>
      <c r="AY135" s="15" t="s">
        <v>146</v>
      </c>
      <c r="BE135" s="224">
        <f>IF(N135="základní",J135,0)</f>
        <v>0</v>
      </c>
      <c r="BF135" s="224">
        <f>IF(N135="snížená",J135,0)</f>
        <v>0</v>
      </c>
      <c r="BG135" s="224">
        <f>IF(N135="zákl. přenesená",J135,0)</f>
        <v>0</v>
      </c>
      <c r="BH135" s="224">
        <f>IF(N135="sníž. přenesená",J135,0)</f>
        <v>0</v>
      </c>
      <c r="BI135" s="224">
        <f>IF(N135="nulová",J135,0)</f>
        <v>0</v>
      </c>
      <c r="BJ135" s="15" t="s">
        <v>84</v>
      </c>
      <c r="BK135" s="224">
        <f>ROUND(I135*H135,2)</f>
        <v>0</v>
      </c>
      <c r="BL135" s="15" t="s">
        <v>152</v>
      </c>
      <c r="BM135" s="223" t="s">
        <v>188</v>
      </c>
    </row>
    <row r="136" s="2" customFormat="1">
      <c r="A136" s="36"/>
      <c r="B136" s="37"/>
      <c r="C136" s="38"/>
      <c r="D136" s="225" t="s">
        <v>163</v>
      </c>
      <c r="E136" s="38"/>
      <c r="F136" s="226" t="s">
        <v>189</v>
      </c>
      <c r="G136" s="38"/>
      <c r="H136" s="38"/>
      <c r="I136" s="227"/>
      <c r="J136" s="38"/>
      <c r="K136" s="38"/>
      <c r="L136" s="42"/>
      <c r="M136" s="228"/>
      <c r="N136" s="229"/>
      <c r="O136" s="89"/>
      <c r="P136" s="89"/>
      <c r="Q136" s="89"/>
      <c r="R136" s="89"/>
      <c r="S136" s="89"/>
      <c r="T136" s="90"/>
      <c r="U136" s="36"/>
      <c r="V136" s="36"/>
      <c r="W136" s="36"/>
      <c r="X136" s="36"/>
      <c r="Y136" s="36"/>
      <c r="Z136" s="36"/>
      <c r="AA136" s="36"/>
      <c r="AB136" s="36"/>
      <c r="AC136" s="36"/>
      <c r="AD136" s="36"/>
      <c r="AE136" s="36"/>
      <c r="AT136" s="15" t="s">
        <v>163</v>
      </c>
      <c r="AU136" s="15" t="s">
        <v>91</v>
      </c>
    </row>
    <row r="137" s="2" customFormat="1" ht="33" customHeight="1">
      <c r="A137" s="36"/>
      <c r="B137" s="37"/>
      <c r="C137" s="211" t="s">
        <v>190</v>
      </c>
      <c r="D137" s="211" t="s">
        <v>148</v>
      </c>
      <c r="E137" s="212" t="s">
        <v>191</v>
      </c>
      <c r="F137" s="213" t="s">
        <v>192</v>
      </c>
      <c r="G137" s="214" t="s">
        <v>88</v>
      </c>
      <c r="H137" s="215">
        <v>430.38999999999999</v>
      </c>
      <c r="I137" s="216"/>
      <c r="J137" s="217">
        <f>ROUND(I137*H137,2)</f>
        <v>0</v>
      </c>
      <c r="K137" s="218"/>
      <c r="L137" s="42"/>
      <c r="M137" s="219" t="s">
        <v>1</v>
      </c>
      <c r="N137" s="220" t="s">
        <v>44</v>
      </c>
      <c r="O137" s="89"/>
      <c r="P137" s="221">
        <f>O137*H137</f>
        <v>0</v>
      </c>
      <c r="Q137" s="221">
        <v>0</v>
      </c>
      <c r="R137" s="221">
        <f>Q137*H137</f>
        <v>0</v>
      </c>
      <c r="S137" s="221">
        <v>0</v>
      </c>
      <c r="T137" s="222">
        <f>S137*H137</f>
        <v>0</v>
      </c>
      <c r="U137" s="36"/>
      <c r="V137" s="36"/>
      <c r="W137" s="36"/>
      <c r="X137" s="36"/>
      <c r="Y137" s="36"/>
      <c r="Z137" s="36"/>
      <c r="AA137" s="36"/>
      <c r="AB137" s="36"/>
      <c r="AC137" s="36"/>
      <c r="AD137" s="36"/>
      <c r="AE137" s="36"/>
      <c r="AR137" s="223" t="s">
        <v>152</v>
      </c>
      <c r="AT137" s="223" t="s">
        <v>148</v>
      </c>
      <c r="AU137" s="223" t="s">
        <v>91</v>
      </c>
      <c r="AY137" s="15" t="s">
        <v>146</v>
      </c>
      <c r="BE137" s="224">
        <f>IF(N137="základní",J137,0)</f>
        <v>0</v>
      </c>
      <c r="BF137" s="224">
        <f>IF(N137="snížená",J137,0)</f>
        <v>0</v>
      </c>
      <c r="BG137" s="224">
        <f>IF(N137="zákl. přenesená",J137,0)</f>
        <v>0</v>
      </c>
      <c r="BH137" s="224">
        <f>IF(N137="sníž. přenesená",J137,0)</f>
        <v>0</v>
      </c>
      <c r="BI137" s="224">
        <f>IF(N137="nulová",J137,0)</f>
        <v>0</v>
      </c>
      <c r="BJ137" s="15" t="s">
        <v>84</v>
      </c>
      <c r="BK137" s="224">
        <f>ROUND(I137*H137,2)</f>
        <v>0</v>
      </c>
      <c r="BL137" s="15" t="s">
        <v>152</v>
      </c>
      <c r="BM137" s="223" t="s">
        <v>193</v>
      </c>
    </row>
    <row r="138" s="2" customFormat="1">
      <c r="A138" s="36"/>
      <c r="B138" s="37"/>
      <c r="C138" s="38"/>
      <c r="D138" s="225" t="s">
        <v>163</v>
      </c>
      <c r="E138" s="38"/>
      <c r="F138" s="226" t="s">
        <v>194</v>
      </c>
      <c r="G138" s="38"/>
      <c r="H138" s="38"/>
      <c r="I138" s="227"/>
      <c r="J138" s="38"/>
      <c r="K138" s="38"/>
      <c r="L138" s="42"/>
      <c r="M138" s="228"/>
      <c r="N138" s="229"/>
      <c r="O138" s="89"/>
      <c r="P138" s="89"/>
      <c r="Q138" s="89"/>
      <c r="R138" s="89"/>
      <c r="S138" s="89"/>
      <c r="T138" s="90"/>
      <c r="U138" s="36"/>
      <c r="V138" s="36"/>
      <c r="W138" s="36"/>
      <c r="X138" s="36"/>
      <c r="Y138" s="36"/>
      <c r="Z138" s="36"/>
      <c r="AA138" s="36"/>
      <c r="AB138" s="36"/>
      <c r="AC138" s="36"/>
      <c r="AD138" s="36"/>
      <c r="AE138" s="36"/>
      <c r="AT138" s="15" t="s">
        <v>163</v>
      </c>
      <c r="AU138" s="15" t="s">
        <v>91</v>
      </c>
    </row>
    <row r="139" s="13" customFormat="1">
      <c r="A139" s="13"/>
      <c r="B139" s="230"/>
      <c r="C139" s="231"/>
      <c r="D139" s="225" t="s">
        <v>195</v>
      </c>
      <c r="E139" s="232" t="s">
        <v>1</v>
      </c>
      <c r="F139" s="233" t="s">
        <v>115</v>
      </c>
      <c r="G139" s="231"/>
      <c r="H139" s="234">
        <v>430.38999999999999</v>
      </c>
      <c r="I139" s="235"/>
      <c r="J139" s="231"/>
      <c r="K139" s="231"/>
      <c r="L139" s="236"/>
      <c r="M139" s="237"/>
      <c r="N139" s="238"/>
      <c r="O139" s="238"/>
      <c r="P139" s="238"/>
      <c r="Q139" s="238"/>
      <c r="R139" s="238"/>
      <c r="S139" s="238"/>
      <c r="T139" s="239"/>
      <c r="U139" s="13"/>
      <c r="V139" s="13"/>
      <c r="W139" s="13"/>
      <c r="X139" s="13"/>
      <c r="Y139" s="13"/>
      <c r="Z139" s="13"/>
      <c r="AA139" s="13"/>
      <c r="AB139" s="13"/>
      <c r="AC139" s="13"/>
      <c r="AD139" s="13"/>
      <c r="AE139" s="13"/>
      <c r="AT139" s="240" t="s">
        <v>195</v>
      </c>
      <c r="AU139" s="240" t="s">
        <v>91</v>
      </c>
      <c r="AV139" s="13" t="s">
        <v>91</v>
      </c>
      <c r="AW139" s="13" t="s">
        <v>36</v>
      </c>
      <c r="AX139" s="13" t="s">
        <v>84</v>
      </c>
      <c r="AY139" s="240" t="s">
        <v>146</v>
      </c>
    </row>
    <row r="140" s="2" customFormat="1" ht="37.8" customHeight="1">
      <c r="A140" s="36"/>
      <c r="B140" s="37"/>
      <c r="C140" s="211" t="s">
        <v>196</v>
      </c>
      <c r="D140" s="211" t="s">
        <v>148</v>
      </c>
      <c r="E140" s="212" t="s">
        <v>197</v>
      </c>
      <c r="F140" s="213" t="s">
        <v>198</v>
      </c>
      <c r="G140" s="214" t="s">
        <v>88</v>
      </c>
      <c r="H140" s="215">
        <v>430.38999999999999</v>
      </c>
      <c r="I140" s="216"/>
      <c r="J140" s="217">
        <f>ROUND(I140*H140,2)</f>
        <v>0</v>
      </c>
      <c r="K140" s="218"/>
      <c r="L140" s="42"/>
      <c r="M140" s="219" t="s">
        <v>1</v>
      </c>
      <c r="N140" s="220" t="s">
        <v>44</v>
      </c>
      <c r="O140" s="89"/>
      <c r="P140" s="221">
        <f>O140*H140</f>
        <v>0</v>
      </c>
      <c r="Q140" s="221">
        <v>0</v>
      </c>
      <c r="R140" s="221">
        <f>Q140*H140</f>
        <v>0</v>
      </c>
      <c r="S140" s="221">
        <v>0</v>
      </c>
      <c r="T140" s="222">
        <f>S140*H140</f>
        <v>0</v>
      </c>
      <c r="U140" s="36"/>
      <c r="V140" s="36"/>
      <c r="W140" s="36"/>
      <c r="X140" s="36"/>
      <c r="Y140" s="36"/>
      <c r="Z140" s="36"/>
      <c r="AA140" s="36"/>
      <c r="AB140" s="36"/>
      <c r="AC140" s="36"/>
      <c r="AD140" s="36"/>
      <c r="AE140" s="36"/>
      <c r="AR140" s="223" t="s">
        <v>152</v>
      </c>
      <c r="AT140" s="223" t="s">
        <v>148</v>
      </c>
      <c r="AU140" s="223" t="s">
        <v>91</v>
      </c>
      <c r="AY140" s="15" t="s">
        <v>146</v>
      </c>
      <c r="BE140" s="224">
        <f>IF(N140="základní",J140,0)</f>
        <v>0</v>
      </c>
      <c r="BF140" s="224">
        <f>IF(N140="snížená",J140,0)</f>
        <v>0</v>
      </c>
      <c r="BG140" s="224">
        <f>IF(N140="zákl. přenesená",J140,0)</f>
        <v>0</v>
      </c>
      <c r="BH140" s="224">
        <f>IF(N140="sníž. přenesená",J140,0)</f>
        <v>0</v>
      </c>
      <c r="BI140" s="224">
        <f>IF(N140="nulová",J140,0)</f>
        <v>0</v>
      </c>
      <c r="BJ140" s="15" t="s">
        <v>84</v>
      </c>
      <c r="BK140" s="224">
        <f>ROUND(I140*H140,2)</f>
        <v>0</v>
      </c>
      <c r="BL140" s="15" t="s">
        <v>152</v>
      </c>
      <c r="BM140" s="223" t="s">
        <v>199</v>
      </c>
    </row>
    <row r="141" s="2" customFormat="1">
      <c r="A141" s="36"/>
      <c r="B141" s="37"/>
      <c r="C141" s="38"/>
      <c r="D141" s="225" t="s">
        <v>163</v>
      </c>
      <c r="E141" s="38"/>
      <c r="F141" s="226" t="s">
        <v>200</v>
      </c>
      <c r="G141" s="38"/>
      <c r="H141" s="38"/>
      <c r="I141" s="227"/>
      <c r="J141" s="38"/>
      <c r="K141" s="38"/>
      <c r="L141" s="42"/>
      <c r="M141" s="228"/>
      <c r="N141" s="229"/>
      <c r="O141" s="89"/>
      <c r="P141" s="89"/>
      <c r="Q141" s="89"/>
      <c r="R141" s="89"/>
      <c r="S141" s="89"/>
      <c r="T141" s="90"/>
      <c r="U141" s="36"/>
      <c r="V141" s="36"/>
      <c r="W141" s="36"/>
      <c r="X141" s="36"/>
      <c r="Y141" s="36"/>
      <c r="Z141" s="36"/>
      <c r="AA141" s="36"/>
      <c r="AB141" s="36"/>
      <c r="AC141" s="36"/>
      <c r="AD141" s="36"/>
      <c r="AE141" s="36"/>
      <c r="AT141" s="15" t="s">
        <v>163</v>
      </c>
      <c r="AU141" s="15" t="s">
        <v>91</v>
      </c>
    </row>
    <row r="142" s="13" customFormat="1">
      <c r="A142" s="13"/>
      <c r="B142" s="230"/>
      <c r="C142" s="231"/>
      <c r="D142" s="225" t="s">
        <v>195</v>
      </c>
      <c r="E142" s="232" t="s">
        <v>1</v>
      </c>
      <c r="F142" s="233" t="s">
        <v>115</v>
      </c>
      <c r="G142" s="231"/>
      <c r="H142" s="234">
        <v>430.38999999999999</v>
      </c>
      <c r="I142" s="235"/>
      <c r="J142" s="231"/>
      <c r="K142" s="231"/>
      <c r="L142" s="236"/>
      <c r="M142" s="237"/>
      <c r="N142" s="238"/>
      <c r="O142" s="238"/>
      <c r="P142" s="238"/>
      <c r="Q142" s="238"/>
      <c r="R142" s="238"/>
      <c r="S142" s="238"/>
      <c r="T142" s="239"/>
      <c r="U142" s="13"/>
      <c r="V142" s="13"/>
      <c r="W142" s="13"/>
      <c r="X142" s="13"/>
      <c r="Y142" s="13"/>
      <c r="Z142" s="13"/>
      <c r="AA142" s="13"/>
      <c r="AB142" s="13"/>
      <c r="AC142" s="13"/>
      <c r="AD142" s="13"/>
      <c r="AE142" s="13"/>
      <c r="AT142" s="240" t="s">
        <v>195</v>
      </c>
      <c r="AU142" s="240" t="s">
        <v>91</v>
      </c>
      <c r="AV142" s="13" t="s">
        <v>91</v>
      </c>
      <c r="AW142" s="13" t="s">
        <v>36</v>
      </c>
      <c r="AX142" s="13" t="s">
        <v>84</v>
      </c>
      <c r="AY142" s="240" t="s">
        <v>146</v>
      </c>
    </row>
    <row r="143" s="2" customFormat="1" ht="24.15" customHeight="1">
      <c r="A143" s="36"/>
      <c r="B143" s="37"/>
      <c r="C143" s="211" t="s">
        <v>201</v>
      </c>
      <c r="D143" s="211" t="s">
        <v>148</v>
      </c>
      <c r="E143" s="212" t="s">
        <v>202</v>
      </c>
      <c r="F143" s="213" t="s">
        <v>203</v>
      </c>
      <c r="G143" s="214" t="s">
        <v>88</v>
      </c>
      <c r="H143" s="215">
        <v>430.38999999999999</v>
      </c>
      <c r="I143" s="216"/>
      <c r="J143" s="217">
        <f>ROUND(I143*H143,2)</f>
        <v>0</v>
      </c>
      <c r="K143" s="218"/>
      <c r="L143" s="42"/>
      <c r="M143" s="219" t="s">
        <v>1</v>
      </c>
      <c r="N143" s="220" t="s">
        <v>44</v>
      </c>
      <c r="O143" s="89"/>
      <c r="P143" s="221">
        <f>O143*H143</f>
        <v>0</v>
      </c>
      <c r="Q143" s="221">
        <v>0</v>
      </c>
      <c r="R143" s="221">
        <f>Q143*H143</f>
        <v>0</v>
      </c>
      <c r="S143" s="221">
        <v>0</v>
      </c>
      <c r="T143" s="222">
        <f>S143*H143</f>
        <v>0</v>
      </c>
      <c r="U143" s="36"/>
      <c r="V143" s="36"/>
      <c r="W143" s="36"/>
      <c r="X143" s="36"/>
      <c r="Y143" s="36"/>
      <c r="Z143" s="36"/>
      <c r="AA143" s="36"/>
      <c r="AB143" s="36"/>
      <c r="AC143" s="36"/>
      <c r="AD143" s="36"/>
      <c r="AE143" s="36"/>
      <c r="AR143" s="223" t="s">
        <v>152</v>
      </c>
      <c r="AT143" s="223" t="s">
        <v>148</v>
      </c>
      <c r="AU143" s="223" t="s">
        <v>91</v>
      </c>
      <c r="AY143" s="15" t="s">
        <v>146</v>
      </c>
      <c r="BE143" s="224">
        <f>IF(N143="základní",J143,0)</f>
        <v>0</v>
      </c>
      <c r="BF143" s="224">
        <f>IF(N143="snížená",J143,0)</f>
        <v>0</v>
      </c>
      <c r="BG143" s="224">
        <f>IF(N143="zákl. přenesená",J143,0)</f>
        <v>0</v>
      </c>
      <c r="BH143" s="224">
        <f>IF(N143="sníž. přenesená",J143,0)</f>
        <v>0</v>
      </c>
      <c r="BI143" s="224">
        <f>IF(N143="nulová",J143,0)</f>
        <v>0</v>
      </c>
      <c r="BJ143" s="15" t="s">
        <v>84</v>
      </c>
      <c r="BK143" s="224">
        <f>ROUND(I143*H143,2)</f>
        <v>0</v>
      </c>
      <c r="BL143" s="15" t="s">
        <v>152</v>
      </c>
      <c r="BM143" s="223" t="s">
        <v>204</v>
      </c>
    </row>
    <row r="144" s="2" customFormat="1">
      <c r="A144" s="36"/>
      <c r="B144" s="37"/>
      <c r="C144" s="38"/>
      <c r="D144" s="225" t="s">
        <v>163</v>
      </c>
      <c r="E144" s="38"/>
      <c r="F144" s="226" t="s">
        <v>205</v>
      </c>
      <c r="G144" s="38"/>
      <c r="H144" s="38"/>
      <c r="I144" s="227"/>
      <c r="J144" s="38"/>
      <c r="K144" s="38"/>
      <c r="L144" s="42"/>
      <c r="M144" s="228"/>
      <c r="N144" s="229"/>
      <c r="O144" s="89"/>
      <c r="P144" s="89"/>
      <c r="Q144" s="89"/>
      <c r="R144" s="89"/>
      <c r="S144" s="89"/>
      <c r="T144" s="90"/>
      <c r="U144" s="36"/>
      <c r="V144" s="36"/>
      <c r="W144" s="36"/>
      <c r="X144" s="36"/>
      <c r="Y144" s="36"/>
      <c r="Z144" s="36"/>
      <c r="AA144" s="36"/>
      <c r="AB144" s="36"/>
      <c r="AC144" s="36"/>
      <c r="AD144" s="36"/>
      <c r="AE144" s="36"/>
      <c r="AT144" s="15" t="s">
        <v>163</v>
      </c>
      <c r="AU144" s="15" t="s">
        <v>91</v>
      </c>
    </row>
    <row r="145" s="13" customFormat="1">
      <c r="A145" s="13"/>
      <c r="B145" s="230"/>
      <c r="C145" s="231"/>
      <c r="D145" s="225" t="s">
        <v>195</v>
      </c>
      <c r="E145" s="232" t="s">
        <v>1</v>
      </c>
      <c r="F145" s="233" t="s">
        <v>115</v>
      </c>
      <c r="G145" s="231"/>
      <c r="H145" s="234">
        <v>430.38999999999999</v>
      </c>
      <c r="I145" s="235"/>
      <c r="J145" s="231"/>
      <c r="K145" s="231"/>
      <c r="L145" s="236"/>
      <c r="M145" s="237"/>
      <c r="N145" s="238"/>
      <c r="O145" s="238"/>
      <c r="P145" s="238"/>
      <c r="Q145" s="238"/>
      <c r="R145" s="238"/>
      <c r="S145" s="238"/>
      <c r="T145" s="239"/>
      <c r="U145" s="13"/>
      <c r="V145" s="13"/>
      <c r="W145" s="13"/>
      <c r="X145" s="13"/>
      <c r="Y145" s="13"/>
      <c r="Z145" s="13"/>
      <c r="AA145" s="13"/>
      <c r="AB145" s="13"/>
      <c r="AC145" s="13"/>
      <c r="AD145" s="13"/>
      <c r="AE145" s="13"/>
      <c r="AT145" s="240" t="s">
        <v>195</v>
      </c>
      <c r="AU145" s="240" t="s">
        <v>91</v>
      </c>
      <c r="AV145" s="13" t="s">
        <v>91</v>
      </c>
      <c r="AW145" s="13" t="s">
        <v>36</v>
      </c>
      <c r="AX145" s="13" t="s">
        <v>84</v>
      </c>
      <c r="AY145" s="240" t="s">
        <v>146</v>
      </c>
    </row>
    <row r="146" s="2" customFormat="1" ht="37.8" customHeight="1">
      <c r="A146" s="36"/>
      <c r="B146" s="37"/>
      <c r="C146" s="211" t="s">
        <v>206</v>
      </c>
      <c r="D146" s="211" t="s">
        <v>148</v>
      </c>
      <c r="E146" s="212" t="s">
        <v>207</v>
      </c>
      <c r="F146" s="213" t="s">
        <v>208</v>
      </c>
      <c r="G146" s="214" t="s">
        <v>88</v>
      </c>
      <c r="H146" s="215">
        <v>848.07000000000005</v>
      </c>
      <c r="I146" s="216"/>
      <c r="J146" s="217">
        <f>ROUND(I146*H146,2)</f>
        <v>0</v>
      </c>
      <c r="K146" s="218"/>
      <c r="L146" s="42"/>
      <c r="M146" s="219" t="s">
        <v>1</v>
      </c>
      <c r="N146" s="220" t="s">
        <v>44</v>
      </c>
      <c r="O146" s="89"/>
      <c r="P146" s="221">
        <f>O146*H146</f>
        <v>0</v>
      </c>
      <c r="Q146" s="221">
        <v>0</v>
      </c>
      <c r="R146" s="221">
        <f>Q146*H146</f>
        <v>0</v>
      </c>
      <c r="S146" s="221">
        <v>0</v>
      </c>
      <c r="T146" s="222">
        <f>S146*H146</f>
        <v>0</v>
      </c>
      <c r="U146" s="36"/>
      <c r="V146" s="36"/>
      <c r="W146" s="36"/>
      <c r="X146" s="36"/>
      <c r="Y146" s="36"/>
      <c r="Z146" s="36"/>
      <c r="AA146" s="36"/>
      <c r="AB146" s="36"/>
      <c r="AC146" s="36"/>
      <c r="AD146" s="36"/>
      <c r="AE146" s="36"/>
      <c r="AR146" s="223" t="s">
        <v>152</v>
      </c>
      <c r="AT146" s="223" t="s">
        <v>148</v>
      </c>
      <c r="AU146" s="223" t="s">
        <v>91</v>
      </c>
      <c r="AY146" s="15" t="s">
        <v>146</v>
      </c>
      <c r="BE146" s="224">
        <f>IF(N146="základní",J146,0)</f>
        <v>0</v>
      </c>
      <c r="BF146" s="224">
        <f>IF(N146="snížená",J146,0)</f>
        <v>0</v>
      </c>
      <c r="BG146" s="224">
        <f>IF(N146="zákl. přenesená",J146,0)</f>
        <v>0</v>
      </c>
      <c r="BH146" s="224">
        <f>IF(N146="sníž. přenesená",J146,0)</f>
        <v>0</v>
      </c>
      <c r="BI146" s="224">
        <f>IF(N146="nulová",J146,0)</f>
        <v>0</v>
      </c>
      <c r="BJ146" s="15" t="s">
        <v>84</v>
      </c>
      <c r="BK146" s="224">
        <f>ROUND(I146*H146,2)</f>
        <v>0</v>
      </c>
      <c r="BL146" s="15" t="s">
        <v>152</v>
      </c>
      <c r="BM146" s="223" t="s">
        <v>209</v>
      </c>
    </row>
    <row r="147" s="2" customFormat="1">
      <c r="A147" s="36"/>
      <c r="B147" s="37"/>
      <c r="C147" s="38"/>
      <c r="D147" s="225" t="s">
        <v>163</v>
      </c>
      <c r="E147" s="38"/>
      <c r="F147" s="226" t="s">
        <v>210</v>
      </c>
      <c r="G147" s="38"/>
      <c r="H147" s="38"/>
      <c r="I147" s="227"/>
      <c r="J147" s="38"/>
      <c r="K147" s="38"/>
      <c r="L147" s="42"/>
      <c r="M147" s="228"/>
      <c r="N147" s="229"/>
      <c r="O147" s="89"/>
      <c r="P147" s="89"/>
      <c r="Q147" s="89"/>
      <c r="R147" s="89"/>
      <c r="S147" s="89"/>
      <c r="T147" s="90"/>
      <c r="U147" s="36"/>
      <c r="V147" s="36"/>
      <c r="W147" s="36"/>
      <c r="X147" s="36"/>
      <c r="Y147" s="36"/>
      <c r="Z147" s="36"/>
      <c r="AA147" s="36"/>
      <c r="AB147" s="36"/>
      <c r="AC147" s="36"/>
      <c r="AD147" s="36"/>
      <c r="AE147" s="36"/>
      <c r="AT147" s="15" t="s">
        <v>163</v>
      </c>
      <c r="AU147" s="15" t="s">
        <v>91</v>
      </c>
    </row>
    <row r="148" s="13" customFormat="1">
      <c r="A148" s="13"/>
      <c r="B148" s="230"/>
      <c r="C148" s="231"/>
      <c r="D148" s="225" t="s">
        <v>195</v>
      </c>
      <c r="E148" s="232" t="s">
        <v>1</v>
      </c>
      <c r="F148" s="233" t="s">
        <v>92</v>
      </c>
      <c r="G148" s="231"/>
      <c r="H148" s="234">
        <v>848.07000000000005</v>
      </c>
      <c r="I148" s="235"/>
      <c r="J148" s="231"/>
      <c r="K148" s="231"/>
      <c r="L148" s="236"/>
      <c r="M148" s="237"/>
      <c r="N148" s="238"/>
      <c r="O148" s="238"/>
      <c r="P148" s="238"/>
      <c r="Q148" s="238"/>
      <c r="R148" s="238"/>
      <c r="S148" s="238"/>
      <c r="T148" s="239"/>
      <c r="U148" s="13"/>
      <c r="V148" s="13"/>
      <c r="W148" s="13"/>
      <c r="X148" s="13"/>
      <c r="Y148" s="13"/>
      <c r="Z148" s="13"/>
      <c r="AA148" s="13"/>
      <c r="AB148" s="13"/>
      <c r="AC148" s="13"/>
      <c r="AD148" s="13"/>
      <c r="AE148" s="13"/>
      <c r="AT148" s="240" t="s">
        <v>195</v>
      </c>
      <c r="AU148" s="240" t="s">
        <v>91</v>
      </c>
      <c r="AV148" s="13" t="s">
        <v>91</v>
      </c>
      <c r="AW148" s="13" t="s">
        <v>36</v>
      </c>
      <c r="AX148" s="13" t="s">
        <v>84</v>
      </c>
      <c r="AY148" s="240" t="s">
        <v>146</v>
      </c>
    </row>
    <row r="149" s="2" customFormat="1" ht="24.15" customHeight="1">
      <c r="A149" s="36"/>
      <c r="B149" s="37"/>
      <c r="C149" s="211" t="s">
        <v>8</v>
      </c>
      <c r="D149" s="211" t="s">
        <v>148</v>
      </c>
      <c r="E149" s="212" t="s">
        <v>211</v>
      </c>
      <c r="F149" s="213" t="s">
        <v>212</v>
      </c>
      <c r="G149" s="214" t="s">
        <v>88</v>
      </c>
      <c r="H149" s="215">
        <v>86.078000000000003</v>
      </c>
      <c r="I149" s="216"/>
      <c r="J149" s="217">
        <f>ROUND(I149*H149,2)</f>
        <v>0</v>
      </c>
      <c r="K149" s="218"/>
      <c r="L149" s="42"/>
      <c r="M149" s="219" t="s">
        <v>1</v>
      </c>
      <c r="N149" s="220" t="s">
        <v>44</v>
      </c>
      <c r="O149" s="89"/>
      <c r="P149" s="221">
        <f>O149*H149</f>
        <v>0</v>
      </c>
      <c r="Q149" s="221">
        <v>0</v>
      </c>
      <c r="R149" s="221">
        <f>Q149*H149</f>
        <v>0</v>
      </c>
      <c r="S149" s="221">
        <v>0</v>
      </c>
      <c r="T149" s="222">
        <f>S149*H149</f>
        <v>0</v>
      </c>
      <c r="U149" s="36"/>
      <c r="V149" s="36"/>
      <c r="W149" s="36"/>
      <c r="X149" s="36"/>
      <c r="Y149" s="36"/>
      <c r="Z149" s="36"/>
      <c r="AA149" s="36"/>
      <c r="AB149" s="36"/>
      <c r="AC149" s="36"/>
      <c r="AD149" s="36"/>
      <c r="AE149" s="36"/>
      <c r="AR149" s="223" t="s">
        <v>152</v>
      </c>
      <c r="AT149" s="223" t="s">
        <v>148</v>
      </c>
      <c r="AU149" s="223" t="s">
        <v>91</v>
      </c>
      <c r="AY149" s="15" t="s">
        <v>146</v>
      </c>
      <c r="BE149" s="224">
        <f>IF(N149="základní",J149,0)</f>
        <v>0</v>
      </c>
      <c r="BF149" s="224">
        <f>IF(N149="snížená",J149,0)</f>
        <v>0</v>
      </c>
      <c r="BG149" s="224">
        <f>IF(N149="zákl. přenesená",J149,0)</f>
        <v>0</v>
      </c>
      <c r="BH149" s="224">
        <f>IF(N149="sníž. přenesená",J149,0)</f>
        <v>0</v>
      </c>
      <c r="BI149" s="224">
        <f>IF(N149="nulová",J149,0)</f>
        <v>0</v>
      </c>
      <c r="BJ149" s="15" t="s">
        <v>84</v>
      </c>
      <c r="BK149" s="224">
        <f>ROUND(I149*H149,2)</f>
        <v>0</v>
      </c>
      <c r="BL149" s="15" t="s">
        <v>152</v>
      </c>
      <c r="BM149" s="223" t="s">
        <v>213</v>
      </c>
    </row>
    <row r="150" s="2" customFormat="1">
      <c r="A150" s="36"/>
      <c r="B150" s="37"/>
      <c r="C150" s="38"/>
      <c r="D150" s="225" t="s">
        <v>163</v>
      </c>
      <c r="E150" s="38"/>
      <c r="F150" s="226" t="s">
        <v>214</v>
      </c>
      <c r="G150" s="38"/>
      <c r="H150" s="38"/>
      <c r="I150" s="227"/>
      <c r="J150" s="38"/>
      <c r="K150" s="38"/>
      <c r="L150" s="42"/>
      <c r="M150" s="228"/>
      <c r="N150" s="229"/>
      <c r="O150" s="89"/>
      <c r="P150" s="89"/>
      <c r="Q150" s="89"/>
      <c r="R150" s="89"/>
      <c r="S150" s="89"/>
      <c r="T150" s="90"/>
      <c r="U150" s="36"/>
      <c r="V150" s="36"/>
      <c r="W150" s="36"/>
      <c r="X150" s="36"/>
      <c r="Y150" s="36"/>
      <c r="Z150" s="36"/>
      <c r="AA150" s="36"/>
      <c r="AB150" s="36"/>
      <c r="AC150" s="36"/>
      <c r="AD150" s="36"/>
      <c r="AE150" s="36"/>
      <c r="AT150" s="15" t="s">
        <v>163</v>
      </c>
      <c r="AU150" s="15" t="s">
        <v>91</v>
      </c>
    </row>
    <row r="151" s="13" customFormat="1">
      <c r="A151" s="13"/>
      <c r="B151" s="230"/>
      <c r="C151" s="231"/>
      <c r="D151" s="225" t="s">
        <v>195</v>
      </c>
      <c r="E151" s="232" t="s">
        <v>1</v>
      </c>
      <c r="F151" s="233" t="s">
        <v>215</v>
      </c>
      <c r="G151" s="231"/>
      <c r="H151" s="234">
        <v>86.078000000000003</v>
      </c>
      <c r="I151" s="235"/>
      <c r="J151" s="231"/>
      <c r="K151" s="231"/>
      <c r="L151" s="236"/>
      <c r="M151" s="237"/>
      <c r="N151" s="238"/>
      <c r="O151" s="238"/>
      <c r="P151" s="238"/>
      <c r="Q151" s="238"/>
      <c r="R151" s="238"/>
      <c r="S151" s="238"/>
      <c r="T151" s="239"/>
      <c r="U151" s="13"/>
      <c r="V151" s="13"/>
      <c r="W151" s="13"/>
      <c r="X151" s="13"/>
      <c r="Y151" s="13"/>
      <c r="Z151" s="13"/>
      <c r="AA151" s="13"/>
      <c r="AB151" s="13"/>
      <c r="AC151" s="13"/>
      <c r="AD151" s="13"/>
      <c r="AE151" s="13"/>
      <c r="AT151" s="240" t="s">
        <v>195</v>
      </c>
      <c r="AU151" s="240" t="s">
        <v>91</v>
      </c>
      <c r="AV151" s="13" t="s">
        <v>91</v>
      </c>
      <c r="AW151" s="13" t="s">
        <v>36</v>
      </c>
      <c r="AX151" s="13" t="s">
        <v>84</v>
      </c>
      <c r="AY151" s="240" t="s">
        <v>146</v>
      </c>
    </row>
    <row r="152" s="2" customFormat="1" ht="24.15" customHeight="1">
      <c r="A152" s="36"/>
      <c r="B152" s="37"/>
      <c r="C152" s="211" t="s">
        <v>216</v>
      </c>
      <c r="D152" s="211" t="s">
        <v>148</v>
      </c>
      <c r="E152" s="212" t="s">
        <v>217</v>
      </c>
      <c r="F152" s="213" t="s">
        <v>218</v>
      </c>
      <c r="G152" s="214" t="s">
        <v>88</v>
      </c>
      <c r="H152" s="215">
        <v>15.199999999999999</v>
      </c>
      <c r="I152" s="216"/>
      <c r="J152" s="217">
        <f>ROUND(I152*H152,2)</f>
        <v>0</v>
      </c>
      <c r="K152" s="218"/>
      <c r="L152" s="42"/>
      <c r="M152" s="219" t="s">
        <v>1</v>
      </c>
      <c r="N152" s="220" t="s">
        <v>44</v>
      </c>
      <c r="O152" s="89"/>
      <c r="P152" s="221">
        <f>O152*H152</f>
        <v>0</v>
      </c>
      <c r="Q152" s="221">
        <v>0</v>
      </c>
      <c r="R152" s="221">
        <f>Q152*H152</f>
        <v>0</v>
      </c>
      <c r="S152" s="221">
        <v>0</v>
      </c>
      <c r="T152" s="222">
        <f>S152*H152</f>
        <v>0</v>
      </c>
      <c r="U152" s="36"/>
      <c r="V152" s="36"/>
      <c r="W152" s="36"/>
      <c r="X152" s="36"/>
      <c r="Y152" s="36"/>
      <c r="Z152" s="36"/>
      <c r="AA152" s="36"/>
      <c r="AB152" s="36"/>
      <c r="AC152" s="36"/>
      <c r="AD152" s="36"/>
      <c r="AE152" s="36"/>
      <c r="AR152" s="223" t="s">
        <v>152</v>
      </c>
      <c r="AT152" s="223" t="s">
        <v>148</v>
      </c>
      <c r="AU152" s="223" t="s">
        <v>91</v>
      </c>
      <c r="AY152" s="15" t="s">
        <v>146</v>
      </c>
      <c r="BE152" s="224">
        <f>IF(N152="základní",J152,0)</f>
        <v>0</v>
      </c>
      <c r="BF152" s="224">
        <f>IF(N152="snížená",J152,0)</f>
        <v>0</v>
      </c>
      <c r="BG152" s="224">
        <f>IF(N152="zákl. přenesená",J152,0)</f>
        <v>0</v>
      </c>
      <c r="BH152" s="224">
        <f>IF(N152="sníž. přenesená",J152,0)</f>
        <v>0</v>
      </c>
      <c r="BI152" s="224">
        <f>IF(N152="nulová",J152,0)</f>
        <v>0</v>
      </c>
      <c r="BJ152" s="15" t="s">
        <v>84</v>
      </c>
      <c r="BK152" s="224">
        <f>ROUND(I152*H152,2)</f>
        <v>0</v>
      </c>
      <c r="BL152" s="15" t="s">
        <v>152</v>
      </c>
      <c r="BM152" s="223" t="s">
        <v>219</v>
      </c>
    </row>
    <row r="153" s="2" customFormat="1">
      <c r="A153" s="36"/>
      <c r="B153" s="37"/>
      <c r="C153" s="38"/>
      <c r="D153" s="225" t="s">
        <v>163</v>
      </c>
      <c r="E153" s="38"/>
      <c r="F153" s="226" t="s">
        <v>220</v>
      </c>
      <c r="G153" s="38"/>
      <c r="H153" s="38"/>
      <c r="I153" s="227"/>
      <c r="J153" s="38"/>
      <c r="K153" s="38"/>
      <c r="L153" s="42"/>
      <c r="M153" s="228"/>
      <c r="N153" s="229"/>
      <c r="O153" s="89"/>
      <c r="P153" s="89"/>
      <c r="Q153" s="89"/>
      <c r="R153" s="89"/>
      <c r="S153" s="89"/>
      <c r="T153" s="90"/>
      <c r="U153" s="36"/>
      <c r="V153" s="36"/>
      <c r="W153" s="36"/>
      <c r="X153" s="36"/>
      <c r="Y153" s="36"/>
      <c r="Z153" s="36"/>
      <c r="AA153" s="36"/>
      <c r="AB153" s="36"/>
      <c r="AC153" s="36"/>
      <c r="AD153" s="36"/>
      <c r="AE153" s="36"/>
      <c r="AT153" s="15" t="s">
        <v>163</v>
      </c>
      <c r="AU153" s="15" t="s">
        <v>91</v>
      </c>
    </row>
    <row r="154" s="13" customFormat="1">
      <c r="A154" s="13"/>
      <c r="B154" s="230"/>
      <c r="C154" s="231"/>
      <c r="D154" s="225" t="s">
        <v>195</v>
      </c>
      <c r="E154" s="232" t="s">
        <v>1</v>
      </c>
      <c r="F154" s="233" t="s">
        <v>221</v>
      </c>
      <c r="G154" s="231"/>
      <c r="H154" s="234">
        <v>15.199999999999999</v>
      </c>
      <c r="I154" s="235"/>
      <c r="J154" s="231"/>
      <c r="K154" s="231"/>
      <c r="L154" s="236"/>
      <c r="M154" s="237"/>
      <c r="N154" s="238"/>
      <c r="O154" s="238"/>
      <c r="P154" s="238"/>
      <c r="Q154" s="238"/>
      <c r="R154" s="238"/>
      <c r="S154" s="238"/>
      <c r="T154" s="239"/>
      <c r="U154" s="13"/>
      <c r="V154" s="13"/>
      <c r="W154" s="13"/>
      <c r="X154" s="13"/>
      <c r="Y154" s="13"/>
      <c r="Z154" s="13"/>
      <c r="AA154" s="13"/>
      <c r="AB154" s="13"/>
      <c r="AC154" s="13"/>
      <c r="AD154" s="13"/>
      <c r="AE154" s="13"/>
      <c r="AT154" s="240" t="s">
        <v>195</v>
      </c>
      <c r="AU154" s="240" t="s">
        <v>91</v>
      </c>
      <c r="AV154" s="13" t="s">
        <v>91</v>
      </c>
      <c r="AW154" s="13" t="s">
        <v>36</v>
      </c>
      <c r="AX154" s="13" t="s">
        <v>84</v>
      </c>
      <c r="AY154" s="240" t="s">
        <v>146</v>
      </c>
    </row>
    <row r="155" s="2" customFormat="1" ht="37.8" customHeight="1">
      <c r="A155" s="36"/>
      <c r="B155" s="37"/>
      <c r="C155" s="211" t="s">
        <v>222</v>
      </c>
      <c r="D155" s="211" t="s">
        <v>148</v>
      </c>
      <c r="E155" s="212" t="s">
        <v>223</v>
      </c>
      <c r="F155" s="213" t="s">
        <v>224</v>
      </c>
      <c r="G155" s="214" t="s">
        <v>98</v>
      </c>
      <c r="H155" s="215">
        <v>860.77999999999997</v>
      </c>
      <c r="I155" s="216"/>
      <c r="J155" s="217">
        <f>ROUND(I155*H155,2)</f>
        <v>0</v>
      </c>
      <c r="K155" s="218"/>
      <c r="L155" s="42"/>
      <c r="M155" s="219" t="s">
        <v>1</v>
      </c>
      <c r="N155" s="220" t="s">
        <v>44</v>
      </c>
      <c r="O155" s="89"/>
      <c r="P155" s="221">
        <f>O155*H155</f>
        <v>0</v>
      </c>
      <c r="Q155" s="221">
        <v>0</v>
      </c>
      <c r="R155" s="221">
        <f>Q155*H155</f>
        <v>0</v>
      </c>
      <c r="S155" s="221">
        <v>0</v>
      </c>
      <c r="T155" s="222">
        <f>S155*H155</f>
        <v>0</v>
      </c>
      <c r="U155" s="36"/>
      <c r="V155" s="36"/>
      <c r="W155" s="36"/>
      <c r="X155" s="36"/>
      <c r="Y155" s="36"/>
      <c r="Z155" s="36"/>
      <c r="AA155" s="36"/>
      <c r="AB155" s="36"/>
      <c r="AC155" s="36"/>
      <c r="AD155" s="36"/>
      <c r="AE155" s="36"/>
      <c r="AR155" s="223" t="s">
        <v>152</v>
      </c>
      <c r="AT155" s="223" t="s">
        <v>148</v>
      </c>
      <c r="AU155" s="223" t="s">
        <v>91</v>
      </c>
      <c r="AY155" s="15" t="s">
        <v>146</v>
      </c>
      <c r="BE155" s="224">
        <f>IF(N155="základní",J155,0)</f>
        <v>0</v>
      </c>
      <c r="BF155" s="224">
        <f>IF(N155="snížená",J155,0)</f>
        <v>0</v>
      </c>
      <c r="BG155" s="224">
        <f>IF(N155="zákl. přenesená",J155,0)</f>
        <v>0</v>
      </c>
      <c r="BH155" s="224">
        <f>IF(N155="sníž. přenesená",J155,0)</f>
        <v>0</v>
      </c>
      <c r="BI155" s="224">
        <f>IF(N155="nulová",J155,0)</f>
        <v>0</v>
      </c>
      <c r="BJ155" s="15" t="s">
        <v>84</v>
      </c>
      <c r="BK155" s="224">
        <f>ROUND(I155*H155,2)</f>
        <v>0</v>
      </c>
      <c r="BL155" s="15" t="s">
        <v>152</v>
      </c>
      <c r="BM155" s="223" t="s">
        <v>225</v>
      </c>
    </row>
    <row r="156" s="2" customFormat="1">
      <c r="A156" s="36"/>
      <c r="B156" s="37"/>
      <c r="C156" s="38"/>
      <c r="D156" s="225" t="s">
        <v>163</v>
      </c>
      <c r="E156" s="38"/>
      <c r="F156" s="226" t="s">
        <v>226</v>
      </c>
      <c r="G156" s="38"/>
      <c r="H156" s="38"/>
      <c r="I156" s="227"/>
      <c r="J156" s="38"/>
      <c r="K156" s="38"/>
      <c r="L156" s="42"/>
      <c r="M156" s="228"/>
      <c r="N156" s="229"/>
      <c r="O156" s="89"/>
      <c r="P156" s="89"/>
      <c r="Q156" s="89"/>
      <c r="R156" s="89"/>
      <c r="S156" s="89"/>
      <c r="T156" s="90"/>
      <c r="U156" s="36"/>
      <c r="V156" s="36"/>
      <c r="W156" s="36"/>
      <c r="X156" s="36"/>
      <c r="Y156" s="36"/>
      <c r="Z156" s="36"/>
      <c r="AA156" s="36"/>
      <c r="AB156" s="36"/>
      <c r="AC156" s="36"/>
      <c r="AD156" s="36"/>
      <c r="AE156" s="36"/>
      <c r="AT156" s="15" t="s">
        <v>163</v>
      </c>
      <c r="AU156" s="15" t="s">
        <v>91</v>
      </c>
    </row>
    <row r="157" s="13" customFormat="1">
      <c r="A157" s="13"/>
      <c r="B157" s="230"/>
      <c r="C157" s="231"/>
      <c r="D157" s="225" t="s">
        <v>195</v>
      </c>
      <c r="E157" s="232" t="s">
        <v>1</v>
      </c>
      <c r="F157" s="233" t="s">
        <v>227</v>
      </c>
      <c r="G157" s="231"/>
      <c r="H157" s="234">
        <v>860.77999999999997</v>
      </c>
      <c r="I157" s="235"/>
      <c r="J157" s="231"/>
      <c r="K157" s="231"/>
      <c r="L157" s="236"/>
      <c r="M157" s="237"/>
      <c r="N157" s="238"/>
      <c r="O157" s="238"/>
      <c r="P157" s="238"/>
      <c r="Q157" s="238"/>
      <c r="R157" s="238"/>
      <c r="S157" s="238"/>
      <c r="T157" s="239"/>
      <c r="U157" s="13"/>
      <c r="V157" s="13"/>
      <c r="W157" s="13"/>
      <c r="X157" s="13"/>
      <c r="Y157" s="13"/>
      <c r="Z157" s="13"/>
      <c r="AA157" s="13"/>
      <c r="AB157" s="13"/>
      <c r="AC157" s="13"/>
      <c r="AD157" s="13"/>
      <c r="AE157" s="13"/>
      <c r="AT157" s="240" t="s">
        <v>195</v>
      </c>
      <c r="AU157" s="240" t="s">
        <v>91</v>
      </c>
      <c r="AV157" s="13" t="s">
        <v>91</v>
      </c>
      <c r="AW157" s="13" t="s">
        <v>36</v>
      </c>
      <c r="AX157" s="13" t="s">
        <v>84</v>
      </c>
      <c r="AY157" s="240" t="s">
        <v>146</v>
      </c>
    </row>
    <row r="158" s="2" customFormat="1" ht="24.15" customHeight="1">
      <c r="A158" s="36"/>
      <c r="B158" s="37"/>
      <c r="C158" s="211" t="s">
        <v>228</v>
      </c>
      <c r="D158" s="211" t="s">
        <v>148</v>
      </c>
      <c r="E158" s="212" t="s">
        <v>229</v>
      </c>
      <c r="F158" s="213" t="s">
        <v>230</v>
      </c>
      <c r="G158" s="214" t="s">
        <v>98</v>
      </c>
      <c r="H158" s="215">
        <v>561.82000000000005</v>
      </c>
      <c r="I158" s="216"/>
      <c r="J158" s="217">
        <f>ROUND(I158*H158,2)</f>
        <v>0</v>
      </c>
      <c r="K158" s="218"/>
      <c r="L158" s="42"/>
      <c r="M158" s="219" t="s">
        <v>1</v>
      </c>
      <c r="N158" s="220" t="s">
        <v>44</v>
      </c>
      <c r="O158" s="89"/>
      <c r="P158" s="221">
        <f>O158*H158</f>
        <v>0</v>
      </c>
      <c r="Q158" s="221">
        <v>0</v>
      </c>
      <c r="R158" s="221">
        <f>Q158*H158</f>
        <v>0</v>
      </c>
      <c r="S158" s="221">
        <v>0</v>
      </c>
      <c r="T158" s="222">
        <f>S158*H158</f>
        <v>0</v>
      </c>
      <c r="U158" s="36"/>
      <c r="V158" s="36"/>
      <c r="W158" s="36"/>
      <c r="X158" s="36"/>
      <c r="Y158" s="36"/>
      <c r="Z158" s="36"/>
      <c r="AA158" s="36"/>
      <c r="AB158" s="36"/>
      <c r="AC158" s="36"/>
      <c r="AD158" s="36"/>
      <c r="AE158" s="36"/>
      <c r="AR158" s="223" t="s">
        <v>152</v>
      </c>
      <c r="AT158" s="223" t="s">
        <v>148</v>
      </c>
      <c r="AU158" s="223" t="s">
        <v>91</v>
      </c>
      <c r="AY158" s="15" t="s">
        <v>146</v>
      </c>
      <c r="BE158" s="224">
        <f>IF(N158="základní",J158,0)</f>
        <v>0</v>
      </c>
      <c r="BF158" s="224">
        <f>IF(N158="snížená",J158,0)</f>
        <v>0</v>
      </c>
      <c r="BG158" s="224">
        <f>IF(N158="zákl. přenesená",J158,0)</f>
        <v>0</v>
      </c>
      <c r="BH158" s="224">
        <f>IF(N158="sníž. přenesená",J158,0)</f>
        <v>0</v>
      </c>
      <c r="BI158" s="224">
        <f>IF(N158="nulová",J158,0)</f>
        <v>0</v>
      </c>
      <c r="BJ158" s="15" t="s">
        <v>84</v>
      </c>
      <c r="BK158" s="224">
        <f>ROUND(I158*H158,2)</f>
        <v>0</v>
      </c>
      <c r="BL158" s="15" t="s">
        <v>152</v>
      </c>
      <c r="BM158" s="223" t="s">
        <v>231</v>
      </c>
    </row>
    <row r="159" s="2" customFormat="1">
      <c r="A159" s="36"/>
      <c r="B159" s="37"/>
      <c r="C159" s="38"/>
      <c r="D159" s="225" t="s">
        <v>163</v>
      </c>
      <c r="E159" s="38"/>
      <c r="F159" s="226" t="s">
        <v>232</v>
      </c>
      <c r="G159" s="38"/>
      <c r="H159" s="38"/>
      <c r="I159" s="227"/>
      <c r="J159" s="38"/>
      <c r="K159" s="38"/>
      <c r="L159" s="42"/>
      <c r="M159" s="228"/>
      <c r="N159" s="229"/>
      <c r="O159" s="89"/>
      <c r="P159" s="89"/>
      <c r="Q159" s="89"/>
      <c r="R159" s="89"/>
      <c r="S159" s="89"/>
      <c r="T159" s="90"/>
      <c r="U159" s="36"/>
      <c r="V159" s="36"/>
      <c r="W159" s="36"/>
      <c r="X159" s="36"/>
      <c r="Y159" s="36"/>
      <c r="Z159" s="36"/>
      <c r="AA159" s="36"/>
      <c r="AB159" s="36"/>
      <c r="AC159" s="36"/>
      <c r="AD159" s="36"/>
      <c r="AE159" s="36"/>
      <c r="AT159" s="15" t="s">
        <v>163</v>
      </c>
      <c r="AU159" s="15" t="s">
        <v>91</v>
      </c>
    </row>
    <row r="160" s="13" customFormat="1">
      <c r="A160" s="13"/>
      <c r="B160" s="230"/>
      <c r="C160" s="231"/>
      <c r="D160" s="225" t="s">
        <v>195</v>
      </c>
      <c r="E160" s="232" t="s">
        <v>1</v>
      </c>
      <c r="F160" s="233" t="s">
        <v>100</v>
      </c>
      <c r="G160" s="231"/>
      <c r="H160" s="234">
        <v>561.82000000000005</v>
      </c>
      <c r="I160" s="235"/>
      <c r="J160" s="231"/>
      <c r="K160" s="231"/>
      <c r="L160" s="236"/>
      <c r="M160" s="237"/>
      <c r="N160" s="238"/>
      <c r="O160" s="238"/>
      <c r="P160" s="238"/>
      <c r="Q160" s="238"/>
      <c r="R160" s="238"/>
      <c r="S160" s="238"/>
      <c r="T160" s="239"/>
      <c r="U160" s="13"/>
      <c r="V160" s="13"/>
      <c r="W160" s="13"/>
      <c r="X160" s="13"/>
      <c r="Y160" s="13"/>
      <c r="Z160" s="13"/>
      <c r="AA160" s="13"/>
      <c r="AB160" s="13"/>
      <c r="AC160" s="13"/>
      <c r="AD160" s="13"/>
      <c r="AE160" s="13"/>
      <c r="AT160" s="240" t="s">
        <v>195</v>
      </c>
      <c r="AU160" s="240" t="s">
        <v>91</v>
      </c>
      <c r="AV160" s="13" t="s">
        <v>91</v>
      </c>
      <c r="AW160" s="13" t="s">
        <v>36</v>
      </c>
      <c r="AX160" s="13" t="s">
        <v>84</v>
      </c>
      <c r="AY160" s="240" t="s">
        <v>146</v>
      </c>
    </row>
    <row r="161" s="2" customFormat="1" ht="33" customHeight="1">
      <c r="A161" s="36"/>
      <c r="B161" s="37"/>
      <c r="C161" s="211" t="s">
        <v>233</v>
      </c>
      <c r="D161" s="211" t="s">
        <v>148</v>
      </c>
      <c r="E161" s="212" t="s">
        <v>234</v>
      </c>
      <c r="F161" s="213" t="s">
        <v>235</v>
      </c>
      <c r="G161" s="214" t="s">
        <v>98</v>
      </c>
      <c r="H161" s="215">
        <v>627.01999999999998</v>
      </c>
      <c r="I161" s="216"/>
      <c r="J161" s="217">
        <f>ROUND(I161*H161,2)</f>
        <v>0</v>
      </c>
      <c r="K161" s="218"/>
      <c r="L161" s="42"/>
      <c r="M161" s="219" t="s">
        <v>1</v>
      </c>
      <c r="N161" s="220" t="s">
        <v>44</v>
      </c>
      <c r="O161" s="89"/>
      <c r="P161" s="221">
        <f>O161*H161</f>
        <v>0</v>
      </c>
      <c r="Q161" s="221">
        <v>0</v>
      </c>
      <c r="R161" s="221">
        <f>Q161*H161</f>
        <v>0</v>
      </c>
      <c r="S161" s="221">
        <v>0</v>
      </c>
      <c r="T161" s="222">
        <f>S161*H161</f>
        <v>0</v>
      </c>
      <c r="U161" s="36"/>
      <c r="V161" s="36"/>
      <c r="W161" s="36"/>
      <c r="X161" s="36"/>
      <c r="Y161" s="36"/>
      <c r="Z161" s="36"/>
      <c r="AA161" s="36"/>
      <c r="AB161" s="36"/>
      <c r="AC161" s="36"/>
      <c r="AD161" s="36"/>
      <c r="AE161" s="36"/>
      <c r="AR161" s="223" t="s">
        <v>152</v>
      </c>
      <c r="AT161" s="223" t="s">
        <v>148</v>
      </c>
      <c r="AU161" s="223" t="s">
        <v>91</v>
      </c>
      <c r="AY161" s="15" t="s">
        <v>146</v>
      </c>
      <c r="BE161" s="224">
        <f>IF(N161="základní",J161,0)</f>
        <v>0</v>
      </c>
      <c r="BF161" s="224">
        <f>IF(N161="snížená",J161,0)</f>
        <v>0</v>
      </c>
      <c r="BG161" s="224">
        <f>IF(N161="zákl. přenesená",J161,0)</f>
        <v>0</v>
      </c>
      <c r="BH161" s="224">
        <f>IF(N161="sníž. přenesená",J161,0)</f>
        <v>0</v>
      </c>
      <c r="BI161" s="224">
        <f>IF(N161="nulová",J161,0)</f>
        <v>0</v>
      </c>
      <c r="BJ161" s="15" t="s">
        <v>84</v>
      </c>
      <c r="BK161" s="224">
        <f>ROUND(I161*H161,2)</f>
        <v>0</v>
      </c>
      <c r="BL161" s="15" t="s">
        <v>152</v>
      </c>
      <c r="BM161" s="223" t="s">
        <v>236</v>
      </c>
    </row>
    <row r="162" s="2" customFormat="1">
      <c r="A162" s="36"/>
      <c r="B162" s="37"/>
      <c r="C162" s="38"/>
      <c r="D162" s="225" t="s">
        <v>163</v>
      </c>
      <c r="E162" s="38"/>
      <c r="F162" s="226" t="s">
        <v>237</v>
      </c>
      <c r="G162" s="38"/>
      <c r="H162" s="38"/>
      <c r="I162" s="227"/>
      <c r="J162" s="38"/>
      <c r="K162" s="38"/>
      <c r="L162" s="42"/>
      <c r="M162" s="228"/>
      <c r="N162" s="229"/>
      <c r="O162" s="89"/>
      <c r="P162" s="89"/>
      <c r="Q162" s="89"/>
      <c r="R162" s="89"/>
      <c r="S162" s="89"/>
      <c r="T162" s="90"/>
      <c r="U162" s="36"/>
      <c r="V162" s="36"/>
      <c r="W162" s="36"/>
      <c r="X162" s="36"/>
      <c r="Y162" s="36"/>
      <c r="Z162" s="36"/>
      <c r="AA162" s="36"/>
      <c r="AB162" s="36"/>
      <c r="AC162" s="36"/>
      <c r="AD162" s="36"/>
      <c r="AE162" s="36"/>
      <c r="AT162" s="15" t="s">
        <v>163</v>
      </c>
      <c r="AU162" s="15" t="s">
        <v>91</v>
      </c>
    </row>
    <row r="163" s="13" customFormat="1">
      <c r="A163" s="13"/>
      <c r="B163" s="230"/>
      <c r="C163" s="231"/>
      <c r="D163" s="225" t="s">
        <v>195</v>
      </c>
      <c r="E163" s="232" t="s">
        <v>1</v>
      </c>
      <c r="F163" s="233" t="s">
        <v>96</v>
      </c>
      <c r="G163" s="231"/>
      <c r="H163" s="234">
        <v>627.01999999999998</v>
      </c>
      <c r="I163" s="235"/>
      <c r="J163" s="231"/>
      <c r="K163" s="231"/>
      <c r="L163" s="236"/>
      <c r="M163" s="237"/>
      <c r="N163" s="238"/>
      <c r="O163" s="238"/>
      <c r="P163" s="238"/>
      <c r="Q163" s="238"/>
      <c r="R163" s="238"/>
      <c r="S163" s="238"/>
      <c r="T163" s="239"/>
      <c r="U163" s="13"/>
      <c r="V163" s="13"/>
      <c r="W163" s="13"/>
      <c r="X163" s="13"/>
      <c r="Y163" s="13"/>
      <c r="Z163" s="13"/>
      <c r="AA163" s="13"/>
      <c r="AB163" s="13"/>
      <c r="AC163" s="13"/>
      <c r="AD163" s="13"/>
      <c r="AE163" s="13"/>
      <c r="AT163" s="240" t="s">
        <v>195</v>
      </c>
      <c r="AU163" s="240" t="s">
        <v>91</v>
      </c>
      <c r="AV163" s="13" t="s">
        <v>91</v>
      </c>
      <c r="AW163" s="13" t="s">
        <v>36</v>
      </c>
      <c r="AX163" s="13" t="s">
        <v>84</v>
      </c>
      <c r="AY163" s="240" t="s">
        <v>146</v>
      </c>
    </row>
    <row r="164" s="2" customFormat="1" ht="24.15" customHeight="1">
      <c r="A164" s="36"/>
      <c r="B164" s="37"/>
      <c r="C164" s="211" t="s">
        <v>238</v>
      </c>
      <c r="D164" s="211" t="s">
        <v>148</v>
      </c>
      <c r="E164" s="212" t="s">
        <v>239</v>
      </c>
      <c r="F164" s="213" t="s">
        <v>240</v>
      </c>
      <c r="G164" s="214" t="s">
        <v>98</v>
      </c>
      <c r="H164" s="215">
        <v>1258.55</v>
      </c>
      <c r="I164" s="216"/>
      <c r="J164" s="217">
        <f>ROUND(I164*H164,2)</f>
        <v>0</v>
      </c>
      <c r="K164" s="218"/>
      <c r="L164" s="42"/>
      <c r="M164" s="219" t="s">
        <v>1</v>
      </c>
      <c r="N164" s="220" t="s">
        <v>44</v>
      </c>
      <c r="O164" s="89"/>
      <c r="P164" s="221">
        <f>O164*H164</f>
        <v>0</v>
      </c>
      <c r="Q164" s="221">
        <v>0</v>
      </c>
      <c r="R164" s="221">
        <f>Q164*H164</f>
        <v>0</v>
      </c>
      <c r="S164" s="221">
        <v>0</v>
      </c>
      <c r="T164" s="222">
        <f>S164*H164</f>
        <v>0</v>
      </c>
      <c r="U164" s="36"/>
      <c r="V164" s="36"/>
      <c r="W164" s="36"/>
      <c r="X164" s="36"/>
      <c r="Y164" s="36"/>
      <c r="Z164" s="36"/>
      <c r="AA164" s="36"/>
      <c r="AB164" s="36"/>
      <c r="AC164" s="36"/>
      <c r="AD164" s="36"/>
      <c r="AE164" s="36"/>
      <c r="AR164" s="223" t="s">
        <v>152</v>
      </c>
      <c r="AT164" s="223" t="s">
        <v>148</v>
      </c>
      <c r="AU164" s="223" t="s">
        <v>91</v>
      </c>
      <c r="AY164" s="15" t="s">
        <v>146</v>
      </c>
      <c r="BE164" s="224">
        <f>IF(N164="základní",J164,0)</f>
        <v>0</v>
      </c>
      <c r="BF164" s="224">
        <f>IF(N164="snížená",J164,0)</f>
        <v>0</v>
      </c>
      <c r="BG164" s="224">
        <f>IF(N164="zákl. přenesená",J164,0)</f>
        <v>0</v>
      </c>
      <c r="BH164" s="224">
        <f>IF(N164="sníž. přenesená",J164,0)</f>
        <v>0</v>
      </c>
      <c r="BI164" s="224">
        <f>IF(N164="nulová",J164,0)</f>
        <v>0</v>
      </c>
      <c r="BJ164" s="15" t="s">
        <v>84</v>
      </c>
      <c r="BK164" s="224">
        <f>ROUND(I164*H164,2)</f>
        <v>0</v>
      </c>
      <c r="BL164" s="15" t="s">
        <v>152</v>
      </c>
      <c r="BM164" s="223" t="s">
        <v>241</v>
      </c>
    </row>
    <row r="165" s="2" customFormat="1">
      <c r="A165" s="36"/>
      <c r="B165" s="37"/>
      <c r="C165" s="38"/>
      <c r="D165" s="225" t="s">
        <v>163</v>
      </c>
      <c r="E165" s="38"/>
      <c r="F165" s="226" t="s">
        <v>242</v>
      </c>
      <c r="G165" s="38"/>
      <c r="H165" s="38"/>
      <c r="I165" s="227"/>
      <c r="J165" s="38"/>
      <c r="K165" s="38"/>
      <c r="L165" s="42"/>
      <c r="M165" s="228"/>
      <c r="N165" s="229"/>
      <c r="O165" s="89"/>
      <c r="P165" s="89"/>
      <c r="Q165" s="89"/>
      <c r="R165" s="89"/>
      <c r="S165" s="89"/>
      <c r="T165" s="90"/>
      <c r="U165" s="36"/>
      <c r="V165" s="36"/>
      <c r="W165" s="36"/>
      <c r="X165" s="36"/>
      <c r="Y165" s="36"/>
      <c r="Z165" s="36"/>
      <c r="AA165" s="36"/>
      <c r="AB165" s="36"/>
      <c r="AC165" s="36"/>
      <c r="AD165" s="36"/>
      <c r="AE165" s="36"/>
      <c r="AT165" s="15" t="s">
        <v>163</v>
      </c>
      <c r="AU165" s="15" t="s">
        <v>91</v>
      </c>
    </row>
    <row r="166" s="13" customFormat="1">
      <c r="A166" s="13"/>
      <c r="B166" s="230"/>
      <c r="C166" s="231"/>
      <c r="D166" s="225" t="s">
        <v>195</v>
      </c>
      <c r="E166" s="232" t="s">
        <v>1</v>
      </c>
      <c r="F166" s="233" t="s">
        <v>109</v>
      </c>
      <c r="G166" s="231"/>
      <c r="H166" s="234">
        <v>1258.55</v>
      </c>
      <c r="I166" s="235"/>
      <c r="J166" s="231"/>
      <c r="K166" s="231"/>
      <c r="L166" s="236"/>
      <c r="M166" s="237"/>
      <c r="N166" s="238"/>
      <c r="O166" s="238"/>
      <c r="P166" s="238"/>
      <c r="Q166" s="238"/>
      <c r="R166" s="238"/>
      <c r="S166" s="238"/>
      <c r="T166" s="239"/>
      <c r="U166" s="13"/>
      <c r="V166" s="13"/>
      <c r="W166" s="13"/>
      <c r="X166" s="13"/>
      <c r="Y166" s="13"/>
      <c r="Z166" s="13"/>
      <c r="AA166" s="13"/>
      <c r="AB166" s="13"/>
      <c r="AC166" s="13"/>
      <c r="AD166" s="13"/>
      <c r="AE166" s="13"/>
      <c r="AT166" s="240" t="s">
        <v>195</v>
      </c>
      <c r="AU166" s="240" t="s">
        <v>91</v>
      </c>
      <c r="AV166" s="13" t="s">
        <v>91</v>
      </c>
      <c r="AW166" s="13" t="s">
        <v>36</v>
      </c>
      <c r="AX166" s="13" t="s">
        <v>84</v>
      </c>
      <c r="AY166" s="240" t="s">
        <v>146</v>
      </c>
    </row>
    <row r="167" s="2" customFormat="1" ht="16.5" customHeight="1">
      <c r="A167" s="36"/>
      <c r="B167" s="37"/>
      <c r="C167" s="241" t="s">
        <v>7</v>
      </c>
      <c r="D167" s="241" t="s">
        <v>243</v>
      </c>
      <c r="E167" s="242" t="s">
        <v>244</v>
      </c>
      <c r="F167" s="243" t="s">
        <v>245</v>
      </c>
      <c r="G167" s="244" t="s">
        <v>246</v>
      </c>
      <c r="H167" s="245">
        <v>37.756999999999998</v>
      </c>
      <c r="I167" s="246"/>
      <c r="J167" s="247">
        <f>ROUND(I167*H167,2)</f>
        <v>0</v>
      </c>
      <c r="K167" s="248"/>
      <c r="L167" s="249"/>
      <c r="M167" s="250" t="s">
        <v>1</v>
      </c>
      <c r="N167" s="251" t="s">
        <v>44</v>
      </c>
      <c r="O167" s="89"/>
      <c r="P167" s="221">
        <f>O167*H167</f>
        <v>0</v>
      </c>
      <c r="Q167" s="221">
        <v>0.001</v>
      </c>
      <c r="R167" s="221">
        <f>Q167*H167</f>
        <v>0.037756999999999999</v>
      </c>
      <c r="S167" s="221">
        <v>0</v>
      </c>
      <c r="T167" s="222">
        <f>S167*H167</f>
        <v>0</v>
      </c>
      <c r="U167" s="36"/>
      <c r="V167" s="36"/>
      <c r="W167" s="36"/>
      <c r="X167" s="36"/>
      <c r="Y167" s="36"/>
      <c r="Z167" s="36"/>
      <c r="AA167" s="36"/>
      <c r="AB167" s="36"/>
      <c r="AC167" s="36"/>
      <c r="AD167" s="36"/>
      <c r="AE167" s="36"/>
      <c r="AR167" s="223" t="s">
        <v>177</v>
      </c>
      <c r="AT167" s="223" t="s">
        <v>243</v>
      </c>
      <c r="AU167" s="223" t="s">
        <v>91</v>
      </c>
      <c r="AY167" s="15" t="s">
        <v>146</v>
      </c>
      <c r="BE167" s="224">
        <f>IF(N167="základní",J167,0)</f>
        <v>0</v>
      </c>
      <c r="BF167" s="224">
        <f>IF(N167="snížená",J167,0)</f>
        <v>0</v>
      </c>
      <c r="BG167" s="224">
        <f>IF(N167="zákl. přenesená",J167,0)</f>
        <v>0</v>
      </c>
      <c r="BH167" s="224">
        <f>IF(N167="sníž. přenesená",J167,0)</f>
        <v>0</v>
      </c>
      <c r="BI167" s="224">
        <f>IF(N167="nulová",J167,0)</f>
        <v>0</v>
      </c>
      <c r="BJ167" s="15" t="s">
        <v>84</v>
      </c>
      <c r="BK167" s="224">
        <f>ROUND(I167*H167,2)</f>
        <v>0</v>
      </c>
      <c r="BL167" s="15" t="s">
        <v>152</v>
      </c>
      <c r="BM167" s="223" t="s">
        <v>247</v>
      </c>
    </row>
    <row r="168" s="13" customFormat="1">
      <c r="A168" s="13"/>
      <c r="B168" s="230"/>
      <c r="C168" s="231"/>
      <c r="D168" s="225" t="s">
        <v>195</v>
      </c>
      <c r="E168" s="232" t="s">
        <v>1</v>
      </c>
      <c r="F168" s="233" t="s">
        <v>109</v>
      </c>
      <c r="G168" s="231"/>
      <c r="H168" s="234">
        <v>1258.55</v>
      </c>
      <c r="I168" s="235"/>
      <c r="J168" s="231"/>
      <c r="K168" s="231"/>
      <c r="L168" s="236"/>
      <c r="M168" s="237"/>
      <c r="N168" s="238"/>
      <c r="O168" s="238"/>
      <c r="P168" s="238"/>
      <c r="Q168" s="238"/>
      <c r="R168" s="238"/>
      <c r="S168" s="238"/>
      <c r="T168" s="239"/>
      <c r="U168" s="13"/>
      <c r="V168" s="13"/>
      <c r="W168" s="13"/>
      <c r="X168" s="13"/>
      <c r="Y168" s="13"/>
      <c r="Z168" s="13"/>
      <c r="AA168" s="13"/>
      <c r="AB168" s="13"/>
      <c r="AC168" s="13"/>
      <c r="AD168" s="13"/>
      <c r="AE168" s="13"/>
      <c r="AT168" s="240" t="s">
        <v>195</v>
      </c>
      <c r="AU168" s="240" t="s">
        <v>91</v>
      </c>
      <c r="AV168" s="13" t="s">
        <v>91</v>
      </c>
      <c r="AW168" s="13" t="s">
        <v>36</v>
      </c>
      <c r="AX168" s="13" t="s">
        <v>84</v>
      </c>
      <c r="AY168" s="240" t="s">
        <v>146</v>
      </c>
    </row>
    <row r="169" s="13" customFormat="1">
      <c r="A169" s="13"/>
      <c r="B169" s="230"/>
      <c r="C169" s="231"/>
      <c r="D169" s="225" t="s">
        <v>195</v>
      </c>
      <c r="E169" s="231"/>
      <c r="F169" s="233" t="s">
        <v>248</v>
      </c>
      <c r="G169" s="231"/>
      <c r="H169" s="234">
        <v>37.756999999999998</v>
      </c>
      <c r="I169" s="235"/>
      <c r="J169" s="231"/>
      <c r="K169" s="231"/>
      <c r="L169" s="236"/>
      <c r="M169" s="237"/>
      <c r="N169" s="238"/>
      <c r="O169" s="238"/>
      <c r="P169" s="238"/>
      <c r="Q169" s="238"/>
      <c r="R169" s="238"/>
      <c r="S169" s="238"/>
      <c r="T169" s="239"/>
      <c r="U169" s="13"/>
      <c r="V169" s="13"/>
      <c r="W169" s="13"/>
      <c r="X169" s="13"/>
      <c r="Y169" s="13"/>
      <c r="Z169" s="13"/>
      <c r="AA169" s="13"/>
      <c r="AB169" s="13"/>
      <c r="AC169" s="13"/>
      <c r="AD169" s="13"/>
      <c r="AE169" s="13"/>
      <c r="AT169" s="240" t="s">
        <v>195</v>
      </c>
      <c r="AU169" s="240" t="s">
        <v>91</v>
      </c>
      <c r="AV169" s="13" t="s">
        <v>91</v>
      </c>
      <c r="AW169" s="13" t="s">
        <v>4</v>
      </c>
      <c r="AX169" s="13" t="s">
        <v>84</v>
      </c>
      <c r="AY169" s="240" t="s">
        <v>146</v>
      </c>
    </row>
    <row r="170" s="2" customFormat="1" ht="24.15" customHeight="1">
      <c r="A170" s="36"/>
      <c r="B170" s="37"/>
      <c r="C170" s="211" t="s">
        <v>249</v>
      </c>
      <c r="D170" s="211" t="s">
        <v>148</v>
      </c>
      <c r="E170" s="212" t="s">
        <v>250</v>
      </c>
      <c r="F170" s="213" t="s">
        <v>251</v>
      </c>
      <c r="G170" s="214" t="s">
        <v>98</v>
      </c>
      <c r="H170" s="215">
        <v>1707.04</v>
      </c>
      <c r="I170" s="216"/>
      <c r="J170" s="217">
        <f>ROUND(I170*H170,2)</f>
        <v>0</v>
      </c>
      <c r="K170" s="218"/>
      <c r="L170" s="42"/>
      <c r="M170" s="219" t="s">
        <v>1</v>
      </c>
      <c r="N170" s="220" t="s">
        <v>44</v>
      </c>
      <c r="O170" s="89"/>
      <c r="P170" s="221">
        <f>O170*H170</f>
        <v>0</v>
      </c>
      <c r="Q170" s="221">
        <v>0</v>
      </c>
      <c r="R170" s="221">
        <f>Q170*H170</f>
        <v>0</v>
      </c>
      <c r="S170" s="221">
        <v>0</v>
      </c>
      <c r="T170" s="222">
        <f>S170*H170</f>
        <v>0</v>
      </c>
      <c r="U170" s="36"/>
      <c r="V170" s="36"/>
      <c r="W170" s="36"/>
      <c r="X170" s="36"/>
      <c r="Y170" s="36"/>
      <c r="Z170" s="36"/>
      <c r="AA170" s="36"/>
      <c r="AB170" s="36"/>
      <c r="AC170" s="36"/>
      <c r="AD170" s="36"/>
      <c r="AE170" s="36"/>
      <c r="AR170" s="223" t="s">
        <v>152</v>
      </c>
      <c r="AT170" s="223" t="s">
        <v>148</v>
      </c>
      <c r="AU170" s="223" t="s">
        <v>91</v>
      </c>
      <c r="AY170" s="15" t="s">
        <v>146</v>
      </c>
      <c r="BE170" s="224">
        <f>IF(N170="základní",J170,0)</f>
        <v>0</v>
      </c>
      <c r="BF170" s="224">
        <f>IF(N170="snížená",J170,0)</f>
        <v>0</v>
      </c>
      <c r="BG170" s="224">
        <f>IF(N170="zákl. přenesená",J170,0)</f>
        <v>0</v>
      </c>
      <c r="BH170" s="224">
        <f>IF(N170="sníž. přenesená",J170,0)</f>
        <v>0</v>
      </c>
      <c r="BI170" s="224">
        <f>IF(N170="nulová",J170,0)</f>
        <v>0</v>
      </c>
      <c r="BJ170" s="15" t="s">
        <v>84</v>
      </c>
      <c r="BK170" s="224">
        <f>ROUND(I170*H170,2)</f>
        <v>0</v>
      </c>
      <c r="BL170" s="15" t="s">
        <v>152</v>
      </c>
      <c r="BM170" s="223" t="s">
        <v>252</v>
      </c>
    </row>
    <row r="171" s="2" customFormat="1">
      <c r="A171" s="36"/>
      <c r="B171" s="37"/>
      <c r="C171" s="38"/>
      <c r="D171" s="225" t="s">
        <v>163</v>
      </c>
      <c r="E171" s="38"/>
      <c r="F171" s="226" t="s">
        <v>242</v>
      </c>
      <c r="G171" s="38"/>
      <c r="H171" s="38"/>
      <c r="I171" s="227"/>
      <c r="J171" s="38"/>
      <c r="K171" s="38"/>
      <c r="L171" s="42"/>
      <c r="M171" s="228"/>
      <c r="N171" s="229"/>
      <c r="O171" s="89"/>
      <c r="P171" s="89"/>
      <c r="Q171" s="89"/>
      <c r="R171" s="89"/>
      <c r="S171" s="89"/>
      <c r="T171" s="90"/>
      <c r="U171" s="36"/>
      <c r="V171" s="36"/>
      <c r="W171" s="36"/>
      <c r="X171" s="36"/>
      <c r="Y171" s="36"/>
      <c r="Z171" s="36"/>
      <c r="AA171" s="36"/>
      <c r="AB171" s="36"/>
      <c r="AC171" s="36"/>
      <c r="AD171" s="36"/>
      <c r="AE171" s="36"/>
      <c r="AT171" s="15" t="s">
        <v>163</v>
      </c>
      <c r="AU171" s="15" t="s">
        <v>91</v>
      </c>
    </row>
    <row r="172" s="13" customFormat="1">
      <c r="A172" s="13"/>
      <c r="B172" s="230"/>
      <c r="C172" s="231"/>
      <c r="D172" s="225" t="s">
        <v>195</v>
      </c>
      <c r="E172" s="232" t="s">
        <v>1</v>
      </c>
      <c r="F172" s="233" t="s">
        <v>112</v>
      </c>
      <c r="G172" s="231"/>
      <c r="H172" s="234">
        <v>1707.04</v>
      </c>
      <c r="I172" s="235"/>
      <c r="J172" s="231"/>
      <c r="K172" s="231"/>
      <c r="L172" s="236"/>
      <c r="M172" s="237"/>
      <c r="N172" s="238"/>
      <c r="O172" s="238"/>
      <c r="P172" s="238"/>
      <c r="Q172" s="238"/>
      <c r="R172" s="238"/>
      <c r="S172" s="238"/>
      <c r="T172" s="239"/>
      <c r="U172" s="13"/>
      <c r="V172" s="13"/>
      <c r="W172" s="13"/>
      <c r="X172" s="13"/>
      <c r="Y172" s="13"/>
      <c r="Z172" s="13"/>
      <c r="AA172" s="13"/>
      <c r="AB172" s="13"/>
      <c r="AC172" s="13"/>
      <c r="AD172" s="13"/>
      <c r="AE172" s="13"/>
      <c r="AT172" s="240" t="s">
        <v>195</v>
      </c>
      <c r="AU172" s="240" t="s">
        <v>91</v>
      </c>
      <c r="AV172" s="13" t="s">
        <v>91</v>
      </c>
      <c r="AW172" s="13" t="s">
        <v>36</v>
      </c>
      <c r="AX172" s="13" t="s">
        <v>84</v>
      </c>
      <c r="AY172" s="240" t="s">
        <v>146</v>
      </c>
    </row>
    <row r="173" s="2" customFormat="1" ht="16.5" customHeight="1">
      <c r="A173" s="36"/>
      <c r="B173" s="37"/>
      <c r="C173" s="241" t="s">
        <v>253</v>
      </c>
      <c r="D173" s="241" t="s">
        <v>243</v>
      </c>
      <c r="E173" s="242" t="s">
        <v>254</v>
      </c>
      <c r="F173" s="243" t="s">
        <v>255</v>
      </c>
      <c r="G173" s="244" t="s">
        <v>246</v>
      </c>
      <c r="H173" s="245">
        <v>51.210999999999999</v>
      </c>
      <c r="I173" s="246"/>
      <c r="J173" s="247">
        <f>ROUND(I173*H173,2)</f>
        <v>0</v>
      </c>
      <c r="K173" s="248"/>
      <c r="L173" s="249"/>
      <c r="M173" s="250" t="s">
        <v>1</v>
      </c>
      <c r="N173" s="251" t="s">
        <v>44</v>
      </c>
      <c r="O173" s="89"/>
      <c r="P173" s="221">
        <f>O173*H173</f>
        <v>0</v>
      </c>
      <c r="Q173" s="221">
        <v>0.001</v>
      </c>
      <c r="R173" s="221">
        <f>Q173*H173</f>
        <v>0.051211</v>
      </c>
      <c r="S173" s="221">
        <v>0</v>
      </c>
      <c r="T173" s="222">
        <f>S173*H173</f>
        <v>0</v>
      </c>
      <c r="U173" s="36"/>
      <c r="V173" s="36"/>
      <c r="W173" s="36"/>
      <c r="X173" s="36"/>
      <c r="Y173" s="36"/>
      <c r="Z173" s="36"/>
      <c r="AA173" s="36"/>
      <c r="AB173" s="36"/>
      <c r="AC173" s="36"/>
      <c r="AD173" s="36"/>
      <c r="AE173" s="36"/>
      <c r="AR173" s="223" t="s">
        <v>177</v>
      </c>
      <c r="AT173" s="223" t="s">
        <v>243</v>
      </c>
      <c r="AU173" s="223" t="s">
        <v>91</v>
      </c>
      <c r="AY173" s="15" t="s">
        <v>146</v>
      </c>
      <c r="BE173" s="224">
        <f>IF(N173="základní",J173,0)</f>
        <v>0</v>
      </c>
      <c r="BF173" s="224">
        <f>IF(N173="snížená",J173,0)</f>
        <v>0</v>
      </c>
      <c r="BG173" s="224">
        <f>IF(N173="zákl. přenesená",J173,0)</f>
        <v>0</v>
      </c>
      <c r="BH173" s="224">
        <f>IF(N173="sníž. přenesená",J173,0)</f>
        <v>0</v>
      </c>
      <c r="BI173" s="224">
        <f>IF(N173="nulová",J173,0)</f>
        <v>0</v>
      </c>
      <c r="BJ173" s="15" t="s">
        <v>84</v>
      </c>
      <c r="BK173" s="224">
        <f>ROUND(I173*H173,2)</f>
        <v>0</v>
      </c>
      <c r="BL173" s="15" t="s">
        <v>152</v>
      </c>
      <c r="BM173" s="223" t="s">
        <v>256</v>
      </c>
    </row>
    <row r="174" s="13" customFormat="1">
      <c r="A174" s="13"/>
      <c r="B174" s="230"/>
      <c r="C174" s="231"/>
      <c r="D174" s="225" t="s">
        <v>195</v>
      </c>
      <c r="E174" s="231"/>
      <c r="F174" s="233" t="s">
        <v>257</v>
      </c>
      <c r="G174" s="231"/>
      <c r="H174" s="234">
        <v>51.210999999999999</v>
      </c>
      <c r="I174" s="235"/>
      <c r="J174" s="231"/>
      <c r="K174" s="231"/>
      <c r="L174" s="236"/>
      <c r="M174" s="237"/>
      <c r="N174" s="238"/>
      <c r="O174" s="238"/>
      <c r="P174" s="238"/>
      <c r="Q174" s="238"/>
      <c r="R174" s="238"/>
      <c r="S174" s="238"/>
      <c r="T174" s="239"/>
      <c r="U174" s="13"/>
      <c r="V174" s="13"/>
      <c r="W174" s="13"/>
      <c r="X174" s="13"/>
      <c r="Y174" s="13"/>
      <c r="Z174" s="13"/>
      <c r="AA174" s="13"/>
      <c r="AB174" s="13"/>
      <c r="AC174" s="13"/>
      <c r="AD174" s="13"/>
      <c r="AE174" s="13"/>
      <c r="AT174" s="240" t="s">
        <v>195</v>
      </c>
      <c r="AU174" s="240" t="s">
        <v>91</v>
      </c>
      <c r="AV174" s="13" t="s">
        <v>91</v>
      </c>
      <c r="AW174" s="13" t="s">
        <v>4</v>
      </c>
      <c r="AX174" s="13" t="s">
        <v>84</v>
      </c>
      <c r="AY174" s="240" t="s">
        <v>146</v>
      </c>
    </row>
    <row r="175" s="2" customFormat="1" ht="24.15" customHeight="1">
      <c r="A175" s="36"/>
      <c r="B175" s="37"/>
      <c r="C175" s="211" t="s">
        <v>258</v>
      </c>
      <c r="D175" s="211" t="s">
        <v>148</v>
      </c>
      <c r="E175" s="212" t="s">
        <v>259</v>
      </c>
      <c r="F175" s="213" t="s">
        <v>260</v>
      </c>
      <c r="G175" s="214" t="s">
        <v>98</v>
      </c>
      <c r="H175" s="215">
        <v>710.46000000000004</v>
      </c>
      <c r="I175" s="216"/>
      <c r="J175" s="217">
        <f>ROUND(I175*H175,2)</f>
        <v>0</v>
      </c>
      <c r="K175" s="218"/>
      <c r="L175" s="42"/>
      <c r="M175" s="219" t="s">
        <v>1</v>
      </c>
      <c r="N175" s="220" t="s">
        <v>44</v>
      </c>
      <c r="O175" s="89"/>
      <c r="P175" s="221">
        <f>O175*H175</f>
        <v>0</v>
      </c>
      <c r="Q175" s="221">
        <v>0</v>
      </c>
      <c r="R175" s="221">
        <f>Q175*H175</f>
        <v>0</v>
      </c>
      <c r="S175" s="221">
        <v>0</v>
      </c>
      <c r="T175" s="222">
        <f>S175*H175</f>
        <v>0</v>
      </c>
      <c r="U175" s="36"/>
      <c r="V175" s="36"/>
      <c r="W175" s="36"/>
      <c r="X175" s="36"/>
      <c r="Y175" s="36"/>
      <c r="Z175" s="36"/>
      <c r="AA175" s="36"/>
      <c r="AB175" s="36"/>
      <c r="AC175" s="36"/>
      <c r="AD175" s="36"/>
      <c r="AE175" s="36"/>
      <c r="AR175" s="223" t="s">
        <v>152</v>
      </c>
      <c r="AT175" s="223" t="s">
        <v>148</v>
      </c>
      <c r="AU175" s="223" t="s">
        <v>91</v>
      </c>
      <c r="AY175" s="15" t="s">
        <v>146</v>
      </c>
      <c r="BE175" s="224">
        <f>IF(N175="základní",J175,0)</f>
        <v>0</v>
      </c>
      <c r="BF175" s="224">
        <f>IF(N175="snížená",J175,0)</f>
        <v>0</v>
      </c>
      <c r="BG175" s="224">
        <f>IF(N175="zákl. přenesená",J175,0)</f>
        <v>0</v>
      </c>
      <c r="BH175" s="224">
        <f>IF(N175="sníž. přenesená",J175,0)</f>
        <v>0</v>
      </c>
      <c r="BI175" s="224">
        <f>IF(N175="nulová",J175,0)</f>
        <v>0</v>
      </c>
      <c r="BJ175" s="15" t="s">
        <v>84</v>
      </c>
      <c r="BK175" s="224">
        <f>ROUND(I175*H175,2)</f>
        <v>0</v>
      </c>
      <c r="BL175" s="15" t="s">
        <v>152</v>
      </c>
      <c r="BM175" s="223" t="s">
        <v>261</v>
      </c>
    </row>
    <row r="176" s="2" customFormat="1">
      <c r="A176" s="36"/>
      <c r="B176" s="37"/>
      <c r="C176" s="38"/>
      <c r="D176" s="225" t="s">
        <v>163</v>
      </c>
      <c r="E176" s="38"/>
      <c r="F176" s="226" t="s">
        <v>262</v>
      </c>
      <c r="G176" s="38"/>
      <c r="H176" s="38"/>
      <c r="I176" s="227"/>
      <c r="J176" s="38"/>
      <c r="K176" s="38"/>
      <c r="L176" s="42"/>
      <c r="M176" s="228"/>
      <c r="N176" s="229"/>
      <c r="O176" s="89"/>
      <c r="P176" s="89"/>
      <c r="Q176" s="89"/>
      <c r="R176" s="89"/>
      <c r="S176" s="89"/>
      <c r="T176" s="90"/>
      <c r="U176" s="36"/>
      <c r="V176" s="36"/>
      <c r="W176" s="36"/>
      <c r="X176" s="36"/>
      <c r="Y176" s="36"/>
      <c r="Z176" s="36"/>
      <c r="AA176" s="36"/>
      <c r="AB176" s="36"/>
      <c r="AC176" s="36"/>
      <c r="AD176" s="36"/>
      <c r="AE176" s="36"/>
      <c r="AT176" s="15" t="s">
        <v>163</v>
      </c>
      <c r="AU176" s="15" t="s">
        <v>91</v>
      </c>
    </row>
    <row r="177" s="13" customFormat="1">
      <c r="A177" s="13"/>
      <c r="B177" s="230"/>
      <c r="C177" s="231"/>
      <c r="D177" s="225" t="s">
        <v>195</v>
      </c>
      <c r="E177" s="232" t="s">
        <v>1</v>
      </c>
      <c r="F177" s="233" t="s">
        <v>103</v>
      </c>
      <c r="G177" s="231"/>
      <c r="H177" s="234">
        <v>710.46000000000004</v>
      </c>
      <c r="I177" s="235"/>
      <c r="J177" s="231"/>
      <c r="K177" s="231"/>
      <c r="L177" s="236"/>
      <c r="M177" s="237"/>
      <c r="N177" s="238"/>
      <c r="O177" s="238"/>
      <c r="P177" s="238"/>
      <c r="Q177" s="238"/>
      <c r="R177" s="238"/>
      <c r="S177" s="238"/>
      <c r="T177" s="239"/>
      <c r="U177" s="13"/>
      <c r="V177" s="13"/>
      <c r="W177" s="13"/>
      <c r="X177" s="13"/>
      <c r="Y177" s="13"/>
      <c r="Z177" s="13"/>
      <c r="AA177" s="13"/>
      <c r="AB177" s="13"/>
      <c r="AC177" s="13"/>
      <c r="AD177" s="13"/>
      <c r="AE177" s="13"/>
      <c r="AT177" s="240" t="s">
        <v>195</v>
      </c>
      <c r="AU177" s="240" t="s">
        <v>91</v>
      </c>
      <c r="AV177" s="13" t="s">
        <v>91</v>
      </c>
      <c r="AW177" s="13" t="s">
        <v>36</v>
      </c>
      <c r="AX177" s="13" t="s">
        <v>84</v>
      </c>
      <c r="AY177" s="240" t="s">
        <v>146</v>
      </c>
    </row>
    <row r="178" s="2" customFormat="1" ht="24.15" customHeight="1">
      <c r="A178" s="36"/>
      <c r="B178" s="37"/>
      <c r="C178" s="211" t="s">
        <v>263</v>
      </c>
      <c r="D178" s="211" t="s">
        <v>148</v>
      </c>
      <c r="E178" s="212" t="s">
        <v>264</v>
      </c>
      <c r="F178" s="213" t="s">
        <v>265</v>
      </c>
      <c r="G178" s="214" t="s">
        <v>98</v>
      </c>
      <c r="H178" s="215">
        <v>890.61000000000001</v>
      </c>
      <c r="I178" s="216"/>
      <c r="J178" s="217">
        <f>ROUND(I178*H178,2)</f>
        <v>0</v>
      </c>
      <c r="K178" s="218"/>
      <c r="L178" s="42"/>
      <c r="M178" s="219" t="s">
        <v>1</v>
      </c>
      <c r="N178" s="220" t="s">
        <v>44</v>
      </c>
      <c r="O178" s="89"/>
      <c r="P178" s="221">
        <f>O178*H178</f>
        <v>0</v>
      </c>
      <c r="Q178" s="221">
        <v>0</v>
      </c>
      <c r="R178" s="221">
        <f>Q178*H178</f>
        <v>0</v>
      </c>
      <c r="S178" s="221">
        <v>0</v>
      </c>
      <c r="T178" s="222">
        <f>S178*H178</f>
        <v>0</v>
      </c>
      <c r="U178" s="36"/>
      <c r="V178" s="36"/>
      <c r="W178" s="36"/>
      <c r="X178" s="36"/>
      <c r="Y178" s="36"/>
      <c r="Z178" s="36"/>
      <c r="AA178" s="36"/>
      <c r="AB178" s="36"/>
      <c r="AC178" s="36"/>
      <c r="AD178" s="36"/>
      <c r="AE178" s="36"/>
      <c r="AR178" s="223" t="s">
        <v>152</v>
      </c>
      <c r="AT178" s="223" t="s">
        <v>148</v>
      </c>
      <c r="AU178" s="223" t="s">
        <v>91</v>
      </c>
      <c r="AY178" s="15" t="s">
        <v>146</v>
      </c>
      <c r="BE178" s="224">
        <f>IF(N178="základní",J178,0)</f>
        <v>0</v>
      </c>
      <c r="BF178" s="224">
        <f>IF(N178="snížená",J178,0)</f>
        <v>0</v>
      </c>
      <c r="BG178" s="224">
        <f>IF(N178="zákl. přenesená",J178,0)</f>
        <v>0</v>
      </c>
      <c r="BH178" s="224">
        <f>IF(N178="sníž. přenesená",J178,0)</f>
        <v>0</v>
      </c>
      <c r="BI178" s="224">
        <f>IF(N178="nulová",J178,0)</f>
        <v>0</v>
      </c>
      <c r="BJ178" s="15" t="s">
        <v>84</v>
      </c>
      <c r="BK178" s="224">
        <f>ROUND(I178*H178,2)</f>
        <v>0</v>
      </c>
      <c r="BL178" s="15" t="s">
        <v>152</v>
      </c>
      <c r="BM178" s="223" t="s">
        <v>266</v>
      </c>
    </row>
    <row r="179" s="2" customFormat="1">
      <c r="A179" s="36"/>
      <c r="B179" s="37"/>
      <c r="C179" s="38"/>
      <c r="D179" s="225" t="s">
        <v>163</v>
      </c>
      <c r="E179" s="38"/>
      <c r="F179" s="226" t="s">
        <v>267</v>
      </c>
      <c r="G179" s="38"/>
      <c r="H179" s="38"/>
      <c r="I179" s="227"/>
      <c r="J179" s="38"/>
      <c r="K179" s="38"/>
      <c r="L179" s="42"/>
      <c r="M179" s="228"/>
      <c r="N179" s="229"/>
      <c r="O179" s="89"/>
      <c r="P179" s="89"/>
      <c r="Q179" s="89"/>
      <c r="R179" s="89"/>
      <c r="S179" s="89"/>
      <c r="T179" s="90"/>
      <c r="U179" s="36"/>
      <c r="V179" s="36"/>
      <c r="W179" s="36"/>
      <c r="X179" s="36"/>
      <c r="Y179" s="36"/>
      <c r="Z179" s="36"/>
      <c r="AA179" s="36"/>
      <c r="AB179" s="36"/>
      <c r="AC179" s="36"/>
      <c r="AD179" s="36"/>
      <c r="AE179" s="36"/>
      <c r="AT179" s="15" t="s">
        <v>163</v>
      </c>
      <c r="AU179" s="15" t="s">
        <v>91</v>
      </c>
    </row>
    <row r="180" s="13" customFormat="1">
      <c r="A180" s="13"/>
      <c r="B180" s="230"/>
      <c r="C180" s="231"/>
      <c r="D180" s="225" t="s">
        <v>195</v>
      </c>
      <c r="E180" s="232" t="s">
        <v>1</v>
      </c>
      <c r="F180" s="233" t="s">
        <v>106</v>
      </c>
      <c r="G180" s="231"/>
      <c r="H180" s="234">
        <v>890.61000000000001</v>
      </c>
      <c r="I180" s="235"/>
      <c r="J180" s="231"/>
      <c r="K180" s="231"/>
      <c r="L180" s="236"/>
      <c r="M180" s="237"/>
      <c r="N180" s="238"/>
      <c r="O180" s="238"/>
      <c r="P180" s="238"/>
      <c r="Q180" s="238"/>
      <c r="R180" s="238"/>
      <c r="S180" s="238"/>
      <c r="T180" s="239"/>
      <c r="U180" s="13"/>
      <c r="V180" s="13"/>
      <c r="W180" s="13"/>
      <c r="X180" s="13"/>
      <c r="Y180" s="13"/>
      <c r="Z180" s="13"/>
      <c r="AA180" s="13"/>
      <c r="AB180" s="13"/>
      <c r="AC180" s="13"/>
      <c r="AD180" s="13"/>
      <c r="AE180" s="13"/>
      <c r="AT180" s="240" t="s">
        <v>195</v>
      </c>
      <c r="AU180" s="240" t="s">
        <v>91</v>
      </c>
      <c r="AV180" s="13" t="s">
        <v>91</v>
      </c>
      <c r="AW180" s="13" t="s">
        <v>36</v>
      </c>
      <c r="AX180" s="13" t="s">
        <v>84</v>
      </c>
      <c r="AY180" s="240" t="s">
        <v>146</v>
      </c>
    </row>
    <row r="181" s="2" customFormat="1" ht="16.5" customHeight="1">
      <c r="A181" s="36"/>
      <c r="B181" s="37"/>
      <c r="C181" s="211" t="s">
        <v>268</v>
      </c>
      <c r="D181" s="211" t="s">
        <v>148</v>
      </c>
      <c r="E181" s="212" t="s">
        <v>269</v>
      </c>
      <c r="F181" s="213" t="s">
        <v>270</v>
      </c>
      <c r="G181" s="214" t="s">
        <v>271</v>
      </c>
      <c r="H181" s="215">
        <v>1</v>
      </c>
      <c r="I181" s="216"/>
      <c r="J181" s="217">
        <f>ROUND(I181*H181,2)</f>
        <v>0</v>
      </c>
      <c r="K181" s="218"/>
      <c r="L181" s="42"/>
      <c r="M181" s="219" t="s">
        <v>1</v>
      </c>
      <c r="N181" s="220" t="s">
        <v>44</v>
      </c>
      <c r="O181" s="89"/>
      <c r="P181" s="221">
        <f>O181*H181</f>
        <v>0</v>
      </c>
      <c r="Q181" s="221">
        <v>0</v>
      </c>
      <c r="R181" s="221">
        <f>Q181*H181</f>
        <v>0</v>
      </c>
      <c r="S181" s="221">
        <v>0</v>
      </c>
      <c r="T181" s="222">
        <f>S181*H181</f>
        <v>0</v>
      </c>
      <c r="U181" s="36"/>
      <c r="V181" s="36"/>
      <c r="W181" s="36"/>
      <c r="X181" s="36"/>
      <c r="Y181" s="36"/>
      <c r="Z181" s="36"/>
      <c r="AA181" s="36"/>
      <c r="AB181" s="36"/>
      <c r="AC181" s="36"/>
      <c r="AD181" s="36"/>
      <c r="AE181" s="36"/>
      <c r="AR181" s="223" t="s">
        <v>272</v>
      </c>
      <c r="AT181" s="223" t="s">
        <v>148</v>
      </c>
      <c r="AU181" s="223" t="s">
        <v>91</v>
      </c>
      <c r="AY181" s="15" t="s">
        <v>146</v>
      </c>
      <c r="BE181" s="224">
        <f>IF(N181="základní",J181,0)</f>
        <v>0</v>
      </c>
      <c r="BF181" s="224">
        <f>IF(N181="snížená",J181,0)</f>
        <v>0</v>
      </c>
      <c r="BG181" s="224">
        <f>IF(N181="zákl. přenesená",J181,0)</f>
        <v>0</v>
      </c>
      <c r="BH181" s="224">
        <f>IF(N181="sníž. přenesená",J181,0)</f>
        <v>0</v>
      </c>
      <c r="BI181" s="224">
        <f>IF(N181="nulová",J181,0)</f>
        <v>0</v>
      </c>
      <c r="BJ181" s="15" t="s">
        <v>84</v>
      </c>
      <c r="BK181" s="224">
        <f>ROUND(I181*H181,2)</f>
        <v>0</v>
      </c>
      <c r="BL181" s="15" t="s">
        <v>272</v>
      </c>
      <c r="BM181" s="223" t="s">
        <v>273</v>
      </c>
    </row>
    <row r="182" s="2" customFormat="1">
      <c r="A182" s="36"/>
      <c r="B182" s="37"/>
      <c r="C182" s="38"/>
      <c r="D182" s="225" t="s">
        <v>163</v>
      </c>
      <c r="E182" s="38"/>
      <c r="F182" s="226" t="s">
        <v>274</v>
      </c>
      <c r="G182" s="38"/>
      <c r="H182" s="38"/>
      <c r="I182" s="227"/>
      <c r="J182" s="38"/>
      <c r="K182" s="38"/>
      <c r="L182" s="42"/>
      <c r="M182" s="228"/>
      <c r="N182" s="229"/>
      <c r="O182" s="89"/>
      <c r="P182" s="89"/>
      <c r="Q182" s="89"/>
      <c r="R182" s="89"/>
      <c r="S182" s="89"/>
      <c r="T182" s="90"/>
      <c r="U182" s="36"/>
      <c r="V182" s="36"/>
      <c r="W182" s="36"/>
      <c r="X182" s="36"/>
      <c r="Y182" s="36"/>
      <c r="Z182" s="36"/>
      <c r="AA182" s="36"/>
      <c r="AB182" s="36"/>
      <c r="AC182" s="36"/>
      <c r="AD182" s="36"/>
      <c r="AE182" s="36"/>
      <c r="AT182" s="15" t="s">
        <v>163</v>
      </c>
      <c r="AU182" s="15" t="s">
        <v>91</v>
      </c>
    </row>
    <row r="183" s="2" customFormat="1" ht="24.15" customHeight="1">
      <c r="A183" s="36"/>
      <c r="B183" s="37"/>
      <c r="C183" s="211" t="s">
        <v>275</v>
      </c>
      <c r="D183" s="211" t="s">
        <v>148</v>
      </c>
      <c r="E183" s="212" t="s">
        <v>276</v>
      </c>
      <c r="F183" s="213" t="s">
        <v>277</v>
      </c>
      <c r="G183" s="214" t="s">
        <v>271</v>
      </c>
      <c r="H183" s="215">
        <v>1</v>
      </c>
      <c r="I183" s="216"/>
      <c r="J183" s="217">
        <f>ROUND(I183*H183,2)</f>
        <v>0</v>
      </c>
      <c r="K183" s="218"/>
      <c r="L183" s="42"/>
      <c r="M183" s="219" t="s">
        <v>1</v>
      </c>
      <c r="N183" s="220" t="s">
        <v>44</v>
      </c>
      <c r="O183" s="89"/>
      <c r="P183" s="221">
        <f>O183*H183</f>
        <v>0</v>
      </c>
      <c r="Q183" s="221">
        <v>0</v>
      </c>
      <c r="R183" s="221">
        <f>Q183*H183</f>
        <v>0</v>
      </c>
      <c r="S183" s="221">
        <v>0</v>
      </c>
      <c r="T183" s="222">
        <f>S183*H183</f>
        <v>0</v>
      </c>
      <c r="U183" s="36"/>
      <c r="V183" s="36"/>
      <c r="W183" s="36"/>
      <c r="X183" s="36"/>
      <c r="Y183" s="36"/>
      <c r="Z183" s="36"/>
      <c r="AA183" s="36"/>
      <c r="AB183" s="36"/>
      <c r="AC183" s="36"/>
      <c r="AD183" s="36"/>
      <c r="AE183" s="36"/>
      <c r="AR183" s="223" t="s">
        <v>272</v>
      </c>
      <c r="AT183" s="223" t="s">
        <v>148</v>
      </c>
      <c r="AU183" s="223" t="s">
        <v>91</v>
      </c>
      <c r="AY183" s="15" t="s">
        <v>146</v>
      </c>
      <c r="BE183" s="224">
        <f>IF(N183="základní",J183,0)</f>
        <v>0</v>
      </c>
      <c r="BF183" s="224">
        <f>IF(N183="snížená",J183,0)</f>
        <v>0</v>
      </c>
      <c r="BG183" s="224">
        <f>IF(N183="zákl. přenesená",J183,0)</f>
        <v>0</v>
      </c>
      <c r="BH183" s="224">
        <f>IF(N183="sníž. přenesená",J183,0)</f>
        <v>0</v>
      </c>
      <c r="BI183" s="224">
        <f>IF(N183="nulová",J183,0)</f>
        <v>0</v>
      </c>
      <c r="BJ183" s="15" t="s">
        <v>84</v>
      </c>
      <c r="BK183" s="224">
        <f>ROUND(I183*H183,2)</f>
        <v>0</v>
      </c>
      <c r="BL183" s="15" t="s">
        <v>272</v>
      </c>
      <c r="BM183" s="223" t="s">
        <v>278</v>
      </c>
    </row>
    <row r="184" s="2" customFormat="1">
      <c r="A184" s="36"/>
      <c r="B184" s="37"/>
      <c r="C184" s="38"/>
      <c r="D184" s="225" t="s">
        <v>163</v>
      </c>
      <c r="E184" s="38"/>
      <c r="F184" s="226" t="s">
        <v>279</v>
      </c>
      <c r="G184" s="38"/>
      <c r="H184" s="38"/>
      <c r="I184" s="227"/>
      <c r="J184" s="38"/>
      <c r="K184" s="38"/>
      <c r="L184" s="42"/>
      <c r="M184" s="228"/>
      <c r="N184" s="229"/>
      <c r="O184" s="89"/>
      <c r="P184" s="89"/>
      <c r="Q184" s="89"/>
      <c r="R184" s="89"/>
      <c r="S184" s="89"/>
      <c r="T184" s="90"/>
      <c r="U184" s="36"/>
      <c r="V184" s="36"/>
      <c r="W184" s="36"/>
      <c r="X184" s="36"/>
      <c r="Y184" s="36"/>
      <c r="Z184" s="36"/>
      <c r="AA184" s="36"/>
      <c r="AB184" s="36"/>
      <c r="AC184" s="36"/>
      <c r="AD184" s="36"/>
      <c r="AE184" s="36"/>
      <c r="AT184" s="15" t="s">
        <v>163</v>
      </c>
      <c r="AU184" s="15" t="s">
        <v>91</v>
      </c>
    </row>
    <row r="185" s="2" customFormat="1" ht="24.15" customHeight="1">
      <c r="A185" s="36"/>
      <c r="B185" s="37"/>
      <c r="C185" s="211" t="s">
        <v>280</v>
      </c>
      <c r="D185" s="211" t="s">
        <v>148</v>
      </c>
      <c r="E185" s="212" t="s">
        <v>281</v>
      </c>
      <c r="F185" s="213" t="s">
        <v>282</v>
      </c>
      <c r="G185" s="214" t="s">
        <v>88</v>
      </c>
      <c r="H185" s="215">
        <v>853.03700000000003</v>
      </c>
      <c r="I185" s="216"/>
      <c r="J185" s="217">
        <f>ROUND(I185*H185,2)</f>
        <v>0</v>
      </c>
      <c r="K185" s="218"/>
      <c r="L185" s="42"/>
      <c r="M185" s="219" t="s">
        <v>1</v>
      </c>
      <c r="N185" s="220" t="s">
        <v>44</v>
      </c>
      <c r="O185" s="89"/>
      <c r="P185" s="221">
        <f>O185*H185</f>
        <v>0</v>
      </c>
      <c r="Q185" s="221">
        <v>0</v>
      </c>
      <c r="R185" s="221">
        <f>Q185*H185</f>
        <v>0</v>
      </c>
      <c r="S185" s="221">
        <v>0</v>
      </c>
      <c r="T185" s="222">
        <f>S185*H185</f>
        <v>0</v>
      </c>
      <c r="U185" s="36"/>
      <c r="V185" s="36"/>
      <c r="W185" s="36"/>
      <c r="X185" s="36"/>
      <c r="Y185" s="36"/>
      <c r="Z185" s="36"/>
      <c r="AA185" s="36"/>
      <c r="AB185" s="36"/>
      <c r="AC185" s="36"/>
      <c r="AD185" s="36"/>
      <c r="AE185" s="36"/>
      <c r="AR185" s="223" t="s">
        <v>272</v>
      </c>
      <c r="AT185" s="223" t="s">
        <v>148</v>
      </c>
      <c r="AU185" s="223" t="s">
        <v>91</v>
      </c>
      <c r="AY185" s="15" t="s">
        <v>146</v>
      </c>
      <c r="BE185" s="224">
        <f>IF(N185="základní",J185,0)</f>
        <v>0</v>
      </c>
      <c r="BF185" s="224">
        <f>IF(N185="snížená",J185,0)</f>
        <v>0</v>
      </c>
      <c r="BG185" s="224">
        <f>IF(N185="zákl. přenesená",J185,0)</f>
        <v>0</v>
      </c>
      <c r="BH185" s="224">
        <f>IF(N185="sníž. přenesená",J185,0)</f>
        <v>0</v>
      </c>
      <c r="BI185" s="224">
        <f>IF(N185="nulová",J185,0)</f>
        <v>0</v>
      </c>
      <c r="BJ185" s="15" t="s">
        <v>84</v>
      </c>
      <c r="BK185" s="224">
        <f>ROUND(I185*H185,2)</f>
        <v>0</v>
      </c>
      <c r="BL185" s="15" t="s">
        <v>272</v>
      </c>
      <c r="BM185" s="223" t="s">
        <v>283</v>
      </c>
    </row>
    <row r="186" s="2" customFormat="1">
      <c r="A186" s="36"/>
      <c r="B186" s="37"/>
      <c r="C186" s="38"/>
      <c r="D186" s="225" t="s">
        <v>163</v>
      </c>
      <c r="E186" s="38"/>
      <c r="F186" s="226" t="s">
        <v>284</v>
      </c>
      <c r="G186" s="38"/>
      <c r="H186" s="38"/>
      <c r="I186" s="227"/>
      <c r="J186" s="38"/>
      <c r="K186" s="38"/>
      <c r="L186" s="42"/>
      <c r="M186" s="228"/>
      <c r="N186" s="229"/>
      <c r="O186" s="89"/>
      <c r="P186" s="89"/>
      <c r="Q186" s="89"/>
      <c r="R186" s="89"/>
      <c r="S186" s="89"/>
      <c r="T186" s="90"/>
      <c r="U186" s="36"/>
      <c r="V186" s="36"/>
      <c r="W186" s="36"/>
      <c r="X186" s="36"/>
      <c r="Y186" s="36"/>
      <c r="Z186" s="36"/>
      <c r="AA186" s="36"/>
      <c r="AB186" s="36"/>
      <c r="AC186" s="36"/>
      <c r="AD186" s="36"/>
      <c r="AE186" s="36"/>
      <c r="AT186" s="15" t="s">
        <v>163</v>
      </c>
      <c r="AU186" s="15" t="s">
        <v>91</v>
      </c>
    </row>
    <row r="187" s="13" customFormat="1">
      <c r="A187" s="13"/>
      <c r="B187" s="230"/>
      <c r="C187" s="231"/>
      <c r="D187" s="225" t="s">
        <v>195</v>
      </c>
      <c r="E187" s="232" t="s">
        <v>1</v>
      </c>
      <c r="F187" s="233" t="s">
        <v>86</v>
      </c>
      <c r="G187" s="231"/>
      <c r="H187" s="234">
        <v>853.03700000000003</v>
      </c>
      <c r="I187" s="235"/>
      <c r="J187" s="231"/>
      <c r="K187" s="231"/>
      <c r="L187" s="236"/>
      <c r="M187" s="237"/>
      <c r="N187" s="238"/>
      <c r="O187" s="238"/>
      <c r="P187" s="238"/>
      <c r="Q187" s="238"/>
      <c r="R187" s="238"/>
      <c r="S187" s="238"/>
      <c r="T187" s="239"/>
      <c r="U187" s="13"/>
      <c r="V187" s="13"/>
      <c r="W187" s="13"/>
      <c r="X187" s="13"/>
      <c r="Y187" s="13"/>
      <c r="Z187" s="13"/>
      <c r="AA187" s="13"/>
      <c r="AB187" s="13"/>
      <c r="AC187" s="13"/>
      <c r="AD187" s="13"/>
      <c r="AE187" s="13"/>
      <c r="AT187" s="240" t="s">
        <v>195</v>
      </c>
      <c r="AU187" s="240" t="s">
        <v>91</v>
      </c>
      <c r="AV187" s="13" t="s">
        <v>91</v>
      </c>
      <c r="AW187" s="13" t="s">
        <v>36</v>
      </c>
      <c r="AX187" s="13" t="s">
        <v>84</v>
      </c>
      <c r="AY187" s="240" t="s">
        <v>146</v>
      </c>
    </row>
    <row r="188" s="2" customFormat="1" ht="16.5" customHeight="1">
      <c r="A188" s="36"/>
      <c r="B188" s="37"/>
      <c r="C188" s="241" t="s">
        <v>285</v>
      </c>
      <c r="D188" s="241" t="s">
        <v>243</v>
      </c>
      <c r="E188" s="242" t="s">
        <v>286</v>
      </c>
      <c r="F188" s="243" t="s">
        <v>287</v>
      </c>
      <c r="G188" s="244" t="s">
        <v>288</v>
      </c>
      <c r="H188" s="245">
        <v>1706.0740000000001</v>
      </c>
      <c r="I188" s="246"/>
      <c r="J188" s="247">
        <f>ROUND(I188*H188,2)</f>
        <v>0</v>
      </c>
      <c r="K188" s="248"/>
      <c r="L188" s="249"/>
      <c r="M188" s="250" t="s">
        <v>1</v>
      </c>
      <c r="N188" s="251" t="s">
        <v>44</v>
      </c>
      <c r="O188" s="89"/>
      <c r="P188" s="221">
        <f>O188*H188</f>
        <v>0</v>
      </c>
      <c r="Q188" s="221">
        <v>1</v>
      </c>
      <c r="R188" s="221">
        <f>Q188*H188</f>
        <v>1706.0740000000001</v>
      </c>
      <c r="S188" s="221">
        <v>0</v>
      </c>
      <c r="T188" s="222">
        <f>S188*H188</f>
        <v>0</v>
      </c>
      <c r="U188" s="36"/>
      <c r="V188" s="36"/>
      <c r="W188" s="36"/>
      <c r="X188" s="36"/>
      <c r="Y188" s="36"/>
      <c r="Z188" s="36"/>
      <c r="AA188" s="36"/>
      <c r="AB188" s="36"/>
      <c r="AC188" s="36"/>
      <c r="AD188" s="36"/>
      <c r="AE188" s="36"/>
      <c r="AR188" s="223" t="s">
        <v>272</v>
      </c>
      <c r="AT188" s="223" t="s">
        <v>243</v>
      </c>
      <c r="AU188" s="223" t="s">
        <v>91</v>
      </c>
      <c r="AY188" s="15" t="s">
        <v>146</v>
      </c>
      <c r="BE188" s="224">
        <f>IF(N188="základní",J188,0)</f>
        <v>0</v>
      </c>
      <c r="BF188" s="224">
        <f>IF(N188="snížená",J188,0)</f>
        <v>0</v>
      </c>
      <c r="BG188" s="224">
        <f>IF(N188="zákl. přenesená",J188,0)</f>
        <v>0</v>
      </c>
      <c r="BH188" s="224">
        <f>IF(N188="sníž. přenesená",J188,0)</f>
        <v>0</v>
      </c>
      <c r="BI188" s="224">
        <f>IF(N188="nulová",J188,0)</f>
        <v>0</v>
      </c>
      <c r="BJ188" s="15" t="s">
        <v>84</v>
      </c>
      <c r="BK188" s="224">
        <f>ROUND(I188*H188,2)</f>
        <v>0</v>
      </c>
      <c r="BL188" s="15" t="s">
        <v>272</v>
      </c>
      <c r="BM188" s="223" t="s">
        <v>289</v>
      </c>
    </row>
    <row r="189" s="2" customFormat="1">
      <c r="A189" s="36"/>
      <c r="B189" s="37"/>
      <c r="C189" s="38"/>
      <c r="D189" s="225" t="s">
        <v>163</v>
      </c>
      <c r="E189" s="38"/>
      <c r="F189" s="226" t="s">
        <v>290</v>
      </c>
      <c r="G189" s="38"/>
      <c r="H189" s="38"/>
      <c r="I189" s="227"/>
      <c r="J189" s="38"/>
      <c r="K189" s="38"/>
      <c r="L189" s="42"/>
      <c r="M189" s="228"/>
      <c r="N189" s="229"/>
      <c r="O189" s="89"/>
      <c r="P189" s="89"/>
      <c r="Q189" s="89"/>
      <c r="R189" s="89"/>
      <c r="S189" s="89"/>
      <c r="T189" s="90"/>
      <c r="U189" s="36"/>
      <c r="V189" s="36"/>
      <c r="W189" s="36"/>
      <c r="X189" s="36"/>
      <c r="Y189" s="36"/>
      <c r="Z189" s="36"/>
      <c r="AA189" s="36"/>
      <c r="AB189" s="36"/>
      <c r="AC189" s="36"/>
      <c r="AD189" s="36"/>
      <c r="AE189" s="36"/>
      <c r="AT189" s="15" t="s">
        <v>163</v>
      </c>
      <c r="AU189" s="15" t="s">
        <v>91</v>
      </c>
    </row>
    <row r="190" s="13" customFormat="1">
      <c r="A190" s="13"/>
      <c r="B190" s="230"/>
      <c r="C190" s="231"/>
      <c r="D190" s="225" t="s">
        <v>195</v>
      </c>
      <c r="E190" s="232" t="s">
        <v>1</v>
      </c>
      <c r="F190" s="233" t="s">
        <v>86</v>
      </c>
      <c r="G190" s="231"/>
      <c r="H190" s="234">
        <v>853.03700000000003</v>
      </c>
      <c r="I190" s="235"/>
      <c r="J190" s="231"/>
      <c r="K190" s="231"/>
      <c r="L190" s="236"/>
      <c r="M190" s="237"/>
      <c r="N190" s="238"/>
      <c r="O190" s="238"/>
      <c r="P190" s="238"/>
      <c r="Q190" s="238"/>
      <c r="R190" s="238"/>
      <c r="S190" s="238"/>
      <c r="T190" s="239"/>
      <c r="U190" s="13"/>
      <c r="V190" s="13"/>
      <c r="W190" s="13"/>
      <c r="X190" s="13"/>
      <c r="Y190" s="13"/>
      <c r="Z190" s="13"/>
      <c r="AA190" s="13"/>
      <c r="AB190" s="13"/>
      <c r="AC190" s="13"/>
      <c r="AD190" s="13"/>
      <c r="AE190" s="13"/>
      <c r="AT190" s="240" t="s">
        <v>195</v>
      </c>
      <c r="AU190" s="240" t="s">
        <v>91</v>
      </c>
      <c r="AV190" s="13" t="s">
        <v>91</v>
      </c>
      <c r="AW190" s="13" t="s">
        <v>36</v>
      </c>
      <c r="AX190" s="13" t="s">
        <v>84</v>
      </c>
      <c r="AY190" s="240" t="s">
        <v>146</v>
      </c>
    </row>
    <row r="191" s="13" customFormat="1">
      <c r="A191" s="13"/>
      <c r="B191" s="230"/>
      <c r="C191" s="231"/>
      <c r="D191" s="225" t="s">
        <v>195</v>
      </c>
      <c r="E191" s="231"/>
      <c r="F191" s="233" t="s">
        <v>291</v>
      </c>
      <c r="G191" s="231"/>
      <c r="H191" s="234">
        <v>1706.0740000000001</v>
      </c>
      <c r="I191" s="235"/>
      <c r="J191" s="231"/>
      <c r="K191" s="231"/>
      <c r="L191" s="236"/>
      <c r="M191" s="237"/>
      <c r="N191" s="238"/>
      <c r="O191" s="238"/>
      <c r="P191" s="238"/>
      <c r="Q191" s="238"/>
      <c r="R191" s="238"/>
      <c r="S191" s="238"/>
      <c r="T191" s="239"/>
      <c r="U191" s="13"/>
      <c r="V191" s="13"/>
      <c r="W191" s="13"/>
      <c r="X191" s="13"/>
      <c r="Y191" s="13"/>
      <c r="Z191" s="13"/>
      <c r="AA191" s="13"/>
      <c r="AB191" s="13"/>
      <c r="AC191" s="13"/>
      <c r="AD191" s="13"/>
      <c r="AE191" s="13"/>
      <c r="AT191" s="240" t="s">
        <v>195</v>
      </c>
      <c r="AU191" s="240" t="s">
        <v>91</v>
      </c>
      <c r="AV191" s="13" t="s">
        <v>91</v>
      </c>
      <c r="AW191" s="13" t="s">
        <v>4</v>
      </c>
      <c r="AX191" s="13" t="s">
        <v>84</v>
      </c>
      <c r="AY191" s="240" t="s">
        <v>146</v>
      </c>
    </row>
    <row r="192" s="2" customFormat="1" ht="24.15" customHeight="1">
      <c r="A192" s="36"/>
      <c r="B192" s="37"/>
      <c r="C192" s="211" t="s">
        <v>292</v>
      </c>
      <c r="D192" s="211" t="s">
        <v>148</v>
      </c>
      <c r="E192" s="212" t="s">
        <v>293</v>
      </c>
      <c r="F192" s="213" t="s">
        <v>294</v>
      </c>
      <c r="G192" s="214" t="s">
        <v>271</v>
      </c>
      <c r="H192" s="215">
        <v>1</v>
      </c>
      <c r="I192" s="216"/>
      <c r="J192" s="217">
        <f>ROUND(I192*H192,2)</f>
        <v>0</v>
      </c>
      <c r="K192" s="218"/>
      <c r="L192" s="42"/>
      <c r="M192" s="219" t="s">
        <v>1</v>
      </c>
      <c r="N192" s="220" t="s">
        <v>44</v>
      </c>
      <c r="O192" s="89"/>
      <c r="P192" s="221">
        <f>O192*H192</f>
        <v>0</v>
      </c>
      <c r="Q192" s="221">
        <v>0</v>
      </c>
      <c r="R192" s="221">
        <f>Q192*H192</f>
        <v>0</v>
      </c>
      <c r="S192" s="221">
        <v>0</v>
      </c>
      <c r="T192" s="222">
        <f>S192*H192</f>
        <v>0</v>
      </c>
      <c r="U192" s="36"/>
      <c r="V192" s="36"/>
      <c r="W192" s="36"/>
      <c r="X192" s="36"/>
      <c r="Y192" s="36"/>
      <c r="Z192" s="36"/>
      <c r="AA192" s="36"/>
      <c r="AB192" s="36"/>
      <c r="AC192" s="36"/>
      <c r="AD192" s="36"/>
      <c r="AE192" s="36"/>
      <c r="AR192" s="223" t="s">
        <v>272</v>
      </c>
      <c r="AT192" s="223" t="s">
        <v>148</v>
      </c>
      <c r="AU192" s="223" t="s">
        <v>91</v>
      </c>
      <c r="AY192" s="15" t="s">
        <v>146</v>
      </c>
      <c r="BE192" s="224">
        <f>IF(N192="základní",J192,0)</f>
        <v>0</v>
      </c>
      <c r="BF192" s="224">
        <f>IF(N192="snížená",J192,0)</f>
        <v>0</v>
      </c>
      <c r="BG192" s="224">
        <f>IF(N192="zákl. přenesená",J192,0)</f>
        <v>0</v>
      </c>
      <c r="BH192" s="224">
        <f>IF(N192="sníž. přenesená",J192,0)</f>
        <v>0</v>
      </c>
      <c r="BI192" s="224">
        <f>IF(N192="nulová",J192,0)</f>
        <v>0</v>
      </c>
      <c r="BJ192" s="15" t="s">
        <v>84</v>
      </c>
      <c r="BK192" s="224">
        <f>ROUND(I192*H192,2)</f>
        <v>0</v>
      </c>
      <c r="BL192" s="15" t="s">
        <v>272</v>
      </c>
      <c r="BM192" s="223" t="s">
        <v>295</v>
      </c>
    </row>
    <row r="193" s="2" customFormat="1" ht="24.15" customHeight="1">
      <c r="A193" s="36"/>
      <c r="B193" s="37"/>
      <c r="C193" s="211" t="s">
        <v>296</v>
      </c>
      <c r="D193" s="211" t="s">
        <v>148</v>
      </c>
      <c r="E193" s="212" t="s">
        <v>297</v>
      </c>
      <c r="F193" s="213" t="s">
        <v>298</v>
      </c>
      <c r="G193" s="214" t="s">
        <v>271</v>
      </c>
      <c r="H193" s="215">
        <v>1</v>
      </c>
      <c r="I193" s="216"/>
      <c r="J193" s="217">
        <f>ROUND(I193*H193,2)</f>
        <v>0</v>
      </c>
      <c r="K193" s="218"/>
      <c r="L193" s="42"/>
      <c r="M193" s="219" t="s">
        <v>1</v>
      </c>
      <c r="N193" s="220" t="s">
        <v>44</v>
      </c>
      <c r="O193" s="89"/>
      <c r="P193" s="221">
        <f>O193*H193</f>
        <v>0</v>
      </c>
      <c r="Q193" s="221">
        <v>0</v>
      </c>
      <c r="R193" s="221">
        <f>Q193*H193</f>
        <v>0</v>
      </c>
      <c r="S193" s="221">
        <v>0</v>
      </c>
      <c r="T193" s="222">
        <f>S193*H193</f>
        <v>0</v>
      </c>
      <c r="U193" s="36"/>
      <c r="V193" s="36"/>
      <c r="W193" s="36"/>
      <c r="X193" s="36"/>
      <c r="Y193" s="36"/>
      <c r="Z193" s="36"/>
      <c r="AA193" s="36"/>
      <c r="AB193" s="36"/>
      <c r="AC193" s="36"/>
      <c r="AD193" s="36"/>
      <c r="AE193" s="36"/>
      <c r="AR193" s="223" t="s">
        <v>272</v>
      </c>
      <c r="AT193" s="223" t="s">
        <v>148</v>
      </c>
      <c r="AU193" s="223" t="s">
        <v>91</v>
      </c>
      <c r="AY193" s="15" t="s">
        <v>146</v>
      </c>
      <c r="BE193" s="224">
        <f>IF(N193="základní",J193,0)</f>
        <v>0</v>
      </c>
      <c r="BF193" s="224">
        <f>IF(N193="snížená",J193,0)</f>
        <v>0</v>
      </c>
      <c r="BG193" s="224">
        <f>IF(N193="zákl. přenesená",J193,0)</f>
        <v>0</v>
      </c>
      <c r="BH193" s="224">
        <f>IF(N193="sníž. přenesená",J193,0)</f>
        <v>0</v>
      </c>
      <c r="BI193" s="224">
        <f>IF(N193="nulová",J193,0)</f>
        <v>0</v>
      </c>
      <c r="BJ193" s="15" t="s">
        <v>84</v>
      </c>
      <c r="BK193" s="224">
        <f>ROUND(I193*H193,2)</f>
        <v>0</v>
      </c>
      <c r="BL193" s="15" t="s">
        <v>272</v>
      </c>
      <c r="BM193" s="223" t="s">
        <v>299</v>
      </c>
    </row>
    <row r="194" s="2" customFormat="1" ht="16.5" customHeight="1">
      <c r="A194" s="36"/>
      <c r="B194" s="37"/>
      <c r="C194" s="211" t="s">
        <v>300</v>
      </c>
      <c r="D194" s="211" t="s">
        <v>148</v>
      </c>
      <c r="E194" s="212" t="s">
        <v>301</v>
      </c>
      <c r="F194" s="213" t="s">
        <v>302</v>
      </c>
      <c r="G194" s="214" t="s">
        <v>151</v>
      </c>
      <c r="H194" s="215">
        <v>27</v>
      </c>
      <c r="I194" s="216"/>
      <c r="J194" s="217">
        <f>ROUND(I194*H194,2)</f>
        <v>0</v>
      </c>
      <c r="K194" s="218"/>
      <c r="L194" s="42"/>
      <c r="M194" s="219" t="s">
        <v>1</v>
      </c>
      <c r="N194" s="220" t="s">
        <v>44</v>
      </c>
      <c r="O194" s="89"/>
      <c r="P194" s="221">
        <f>O194*H194</f>
        <v>0</v>
      </c>
      <c r="Q194" s="221">
        <v>0</v>
      </c>
      <c r="R194" s="221">
        <f>Q194*H194</f>
        <v>0</v>
      </c>
      <c r="S194" s="221">
        <v>0</v>
      </c>
      <c r="T194" s="222">
        <f>S194*H194</f>
        <v>0</v>
      </c>
      <c r="U194" s="36"/>
      <c r="V194" s="36"/>
      <c r="W194" s="36"/>
      <c r="X194" s="36"/>
      <c r="Y194" s="36"/>
      <c r="Z194" s="36"/>
      <c r="AA194" s="36"/>
      <c r="AB194" s="36"/>
      <c r="AC194" s="36"/>
      <c r="AD194" s="36"/>
      <c r="AE194" s="36"/>
      <c r="AR194" s="223" t="s">
        <v>272</v>
      </c>
      <c r="AT194" s="223" t="s">
        <v>148</v>
      </c>
      <c r="AU194" s="223" t="s">
        <v>91</v>
      </c>
      <c r="AY194" s="15" t="s">
        <v>146</v>
      </c>
      <c r="BE194" s="224">
        <f>IF(N194="základní",J194,0)</f>
        <v>0</v>
      </c>
      <c r="BF194" s="224">
        <f>IF(N194="snížená",J194,0)</f>
        <v>0</v>
      </c>
      <c r="BG194" s="224">
        <f>IF(N194="zákl. přenesená",J194,0)</f>
        <v>0</v>
      </c>
      <c r="BH194" s="224">
        <f>IF(N194="sníž. přenesená",J194,0)</f>
        <v>0</v>
      </c>
      <c r="BI194" s="224">
        <f>IF(N194="nulová",J194,0)</f>
        <v>0</v>
      </c>
      <c r="BJ194" s="15" t="s">
        <v>84</v>
      </c>
      <c r="BK194" s="224">
        <f>ROUND(I194*H194,2)</f>
        <v>0</v>
      </c>
      <c r="BL194" s="15" t="s">
        <v>272</v>
      </c>
      <c r="BM194" s="223" t="s">
        <v>303</v>
      </c>
    </row>
    <row r="195" s="2" customFormat="1">
      <c r="A195" s="36"/>
      <c r="B195" s="37"/>
      <c r="C195" s="38"/>
      <c r="D195" s="225" t="s">
        <v>163</v>
      </c>
      <c r="E195" s="38"/>
      <c r="F195" s="226" t="s">
        <v>304</v>
      </c>
      <c r="G195" s="38"/>
      <c r="H195" s="38"/>
      <c r="I195" s="227"/>
      <c r="J195" s="38"/>
      <c r="K195" s="38"/>
      <c r="L195" s="42"/>
      <c r="M195" s="228"/>
      <c r="N195" s="229"/>
      <c r="O195" s="89"/>
      <c r="P195" s="89"/>
      <c r="Q195" s="89"/>
      <c r="R195" s="89"/>
      <c r="S195" s="89"/>
      <c r="T195" s="90"/>
      <c r="U195" s="36"/>
      <c r="V195" s="36"/>
      <c r="W195" s="36"/>
      <c r="X195" s="36"/>
      <c r="Y195" s="36"/>
      <c r="Z195" s="36"/>
      <c r="AA195" s="36"/>
      <c r="AB195" s="36"/>
      <c r="AC195" s="36"/>
      <c r="AD195" s="36"/>
      <c r="AE195" s="36"/>
      <c r="AT195" s="15" t="s">
        <v>163</v>
      </c>
      <c r="AU195" s="15" t="s">
        <v>91</v>
      </c>
    </row>
    <row r="196" s="12" customFormat="1" ht="25.92" customHeight="1">
      <c r="A196" s="12"/>
      <c r="B196" s="195"/>
      <c r="C196" s="196"/>
      <c r="D196" s="197" t="s">
        <v>78</v>
      </c>
      <c r="E196" s="198" t="s">
        <v>305</v>
      </c>
      <c r="F196" s="198" t="s">
        <v>306</v>
      </c>
      <c r="G196" s="196"/>
      <c r="H196" s="196"/>
      <c r="I196" s="199"/>
      <c r="J196" s="200">
        <f>BK196</f>
        <v>0</v>
      </c>
      <c r="K196" s="196"/>
      <c r="L196" s="201"/>
      <c r="M196" s="202"/>
      <c r="N196" s="203"/>
      <c r="O196" s="203"/>
      <c r="P196" s="204">
        <f>P197+P207+P212+P217+P222</f>
        <v>0</v>
      </c>
      <c r="Q196" s="203"/>
      <c r="R196" s="204">
        <f>R197+R207+R212+R217+R222</f>
        <v>0</v>
      </c>
      <c r="S196" s="203"/>
      <c r="T196" s="205">
        <f>T197+T207+T212+T217+T222</f>
        <v>0</v>
      </c>
      <c r="U196" s="12"/>
      <c r="V196" s="12"/>
      <c r="W196" s="12"/>
      <c r="X196" s="12"/>
      <c r="Y196" s="12"/>
      <c r="Z196" s="12"/>
      <c r="AA196" s="12"/>
      <c r="AB196" s="12"/>
      <c r="AC196" s="12"/>
      <c r="AD196" s="12"/>
      <c r="AE196" s="12"/>
      <c r="AR196" s="206" t="s">
        <v>165</v>
      </c>
      <c r="AT196" s="207" t="s">
        <v>78</v>
      </c>
      <c r="AU196" s="207" t="s">
        <v>79</v>
      </c>
      <c r="AY196" s="206" t="s">
        <v>146</v>
      </c>
      <c r="BK196" s="208">
        <f>BK197+BK207+BK212+BK217+BK222</f>
        <v>0</v>
      </c>
    </row>
    <row r="197" s="12" customFormat="1" ht="22.8" customHeight="1">
      <c r="A197" s="12"/>
      <c r="B197" s="195"/>
      <c r="C197" s="196"/>
      <c r="D197" s="197" t="s">
        <v>78</v>
      </c>
      <c r="E197" s="209" t="s">
        <v>307</v>
      </c>
      <c r="F197" s="209" t="s">
        <v>308</v>
      </c>
      <c r="G197" s="196"/>
      <c r="H197" s="196"/>
      <c r="I197" s="199"/>
      <c r="J197" s="210">
        <f>BK197</f>
        <v>0</v>
      </c>
      <c r="K197" s="196"/>
      <c r="L197" s="201"/>
      <c r="M197" s="202"/>
      <c r="N197" s="203"/>
      <c r="O197" s="203"/>
      <c r="P197" s="204">
        <f>SUM(P198:P206)</f>
        <v>0</v>
      </c>
      <c r="Q197" s="203"/>
      <c r="R197" s="204">
        <f>SUM(R198:R206)</f>
        <v>0</v>
      </c>
      <c r="S197" s="203"/>
      <c r="T197" s="205">
        <f>SUM(T198:T206)</f>
        <v>0</v>
      </c>
      <c r="U197" s="12"/>
      <c r="V197" s="12"/>
      <c r="W197" s="12"/>
      <c r="X197" s="12"/>
      <c r="Y197" s="12"/>
      <c r="Z197" s="12"/>
      <c r="AA197" s="12"/>
      <c r="AB197" s="12"/>
      <c r="AC197" s="12"/>
      <c r="AD197" s="12"/>
      <c r="AE197" s="12"/>
      <c r="AR197" s="206" t="s">
        <v>165</v>
      </c>
      <c r="AT197" s="207" t="s">
        <v>78</v>
      </c>
      <c r="AU197" s="207" t="s">
        <v>84</v>
      </c>
      <c r="AY197" s="206" t="s">
        <v>146</v>
      </c>
      <c r="BK197" s="208">
        <f>SUM(BK198:BK206)</f>
        <v>0</v>
      </c>
    </row>
    <row r="198" s="2" customFormat="1" ht="16.5" customHeight="1">
      <c r="A198" s="36"/>
      <c r="B198" s="37"/>
      <c r="C198" s="211" t="s">
        <v>309</v>
      </c>
      <c r="D198" s="211" t="s">
        <v>148</v>
      </c>
      <c r="E198" s="212" t="s">
        <v>310</v>
      </c>
      <c r="F198" s="213" t="s">
        <v>311</v>
      </c>
      <c r="G198" s="214" t="s">
        <v>271</v>
      </c>
      <c r="H198" s="215">
        <v>1</v>
      </c>
      <c r="I198" s="216"/>
      <c r="J198" s="217">
        <f>ROUND(I198*H198,2)</f>
        <v>0</v>
      </c>
      <c r="K198" s="218"/>
      <c r="L198" s="42"/>
      <c r="M198" s="219" t="s">
        <v>1</v>
      </c>
      <c r="N198" s="220" t="s">
        <v>44</v>
      </c>
      <c r="O198" s="89"/>
      <c r="P198" s="221">
        <f>O198*H198</f>
        <v>0</v>
      </c>
      <c r="Q198" s="221">
        <v>0</v>
      </c>
      <c r="R198" s="221">
        <f>Q198*H198</f>
        <v>0</v>
      </c>
      <c r="S198" s="221">
        <v>0</v>
      </c>
      <c r="T198" s="222">
        <f>S198*H198</f>
        <v>0</v>
      </c>
      <c r="U198" s="36"/>
      <c r="V198" s="36"/>
      <c r="W198" s="36"/>
      <c r="X198" s="36"/>
      <c r="Y198" s="36"/>
      <c r="Z198" s="36"/>
      <c r="AA198" s="36"/>
      <c r="AB198" s="36"/>
      <c r="AC198" s="36"/>
      <c r="AD198" s="36"/>
      <c r="AE198" s="36"/>
      <c r="AR198" s="223" t="s">
        <v>312</v>
      </c>
      <c r="AT198" s="223" t="s">
        <v>148</v>
      </c>
      <c r="AU198" s="223" t="s">
        <v>91</v>
      </c>
      <c r="AY198" s="15" t="s">
        <v>146</v>
      </c>
      <c r="BE198" s="224">
        <f>IF(N198="základní",J198,0)</f>
        <v>0</v>
      </c>
      <c r="BF198" s="224">
        <f>IF(N198="snížená",J198,0)</f>
        <v>0</v>
      </c>
      <c r="BG198" s="224">
        <f>IF(N198="zákl. přenesená",J198,0)</f>
        <v>0</v>
      </c>
      <c r="BH198" s="224">
        <f>IF(N198="sníž. přenesená",J198,0)</f>
        <v>0</v>
      </c>
      <c r="BI198" s="224">
        <f>IF(N198="nulová",J198,0)</f>
        <v>0</v>
      </c>
      <c r="BJ198" s="15" t="s">
        <v>84</v>
      </c>
      <c r="BK198" s="224">
        <f>ROUND(I198*H198,2)</f>
        <v>0</v>
      </c>
      <c r="BL198" s="15" t="s">
        <v>312</v>
      </c>
      <c r="BM198" s="223" t="s">
        <v>313</v>
      </c>
    </row>
    <row r="199" s="2" customFormat="1">
      <c r="A199" s="36"/>
      <c r="B199" s="37"/>
      <c r="C199" s="38"/>
      <c r="D199" s="225" t="s">
        <v>163</v>
      </c>
      <c r="E199" s="38"/>
      <c r="F199" s="226" t="s">
        <v>314</v>
      </c>
      <c r="G199" s="38"/>
      <c r="H199" s="38"/>
      <c r="I199" s="227"/>
      <c r="J199" s="38"/>
      <c r="K199" s="38"/>
      <c r="L199" s="42"/>
      <c r="M199" s="228"/>
      <c r="N199" s="229"/>
      <c r="O199" s="89"/>
      <c r="P199" s="89"/>
      <c r="Q199" s="89"/>
      <c r="R199" s="89"/>
      <c r="S199" s="89"/>
      <c r="T199" s="90"/>
      <c r="U199" s="36"/>
      <c r="V199" s="36"/>
      <c r="W199" s="36"/>
      <c r="X199" s="36"/>
      <c r="Y199" s="36"/>
      <c r="Z199" s="36"/>
      <c r="AA199" s="36"/>
      <c r="AB199" s="36"/>
      <c r="AC199" s="36"/>
      <c r="AD199" s="36"/>
      <c r="AE199" s="36"/>
      <c r="AT199" s="15" t="s">
        <v>163</v>
      </c>
      <c r="AU199" s="15" t="s">
        <v>91</v>
      </c>
    </row>
    <row r="200" s="2" customFormat="1" ht="16.5" customHeight="1">
      <c r="A200" s="36"/>
      <c r="B200" s="37"/>
      <c r="C200" s="211" t="s">
        <v>315</v>
      </c>
      <c r="D200" s="211" t="s">
        <v>148</v>
      </c>
      <c r="E200" s="212" t="s">
        <v>316</v>
      </c>
      <c r="F200" s="213" t="s">
        <v>317</v>
      </c>
      <c r="G200" s="214" t="s">
        <v>271</v>
      </c>
      <c r="H200" s="215">
        <v>1</v>
      </c>
      <c r="I200" s="216"/>
      <c r="J200" s="217">
        <f>ROUND(I200*H200,2)</f>
        <v>0</v>
      </c>
      <c r="K200" s="218"/>
      <c r="L200" s="42"/>
      <c r="M200" s="219" t="s">
        <v>1</v>
      </c>
      <c r="N200" s="220" t="s">
        <v>44</v>
      </c>
      <c r="O200" s="89"/>
      <c r="P200" s="221">
        <f>O200*H200</f>
        <v>0</v>
      </c>
      <c r="Q200" s="221">
        <v>0</v>
      </c>
      <c r="R200" s="221">
        <f>Q200*H200</f>
        <v>0</v>
      </c>
      <c r="S200" s="221">
        <v>0</v>
      </c>
      <c r="T200" s="222">
        <f>S200*H200</f>
        <v>0</v>
      </c>
      <c r="U200" s="36"/>
      <c r="V200" s="36"/>
      <c r="W200" s="36"/>
      <c r="X200" s="36"/>
      <c r="Y200" s="36"/>
      <c r="Z200" s="36"/>
      <c r="AA200" s="36"/>
      <c r="AB200" s="36"/>
      <c r="AC200" s="36"/>
      <c r="AD200" s="36"/>
      <c r="AE200" s="36"/>
      <c r="AR200" s="223" t="s">
        <v>312</v>
      </c>
      <c r="AT200" s="223" t="s">
        <v>148</v>
      </c>
      <c r="AU200" s="223" t="s">
        <v>91</v>
      </c>
      <c r="AY200" s="15" t="s">
        <v>146</v>
      </c>
      <c r="BE200" s="224">
        <f>IF(N200="základní",J200,0)</f>
        <v>0</v>
      </c>
      <c r="BF200" s="224">
        <f>IF(N200="snížená",J200,0)</f>
        <v>0</v>
      </c>
      <c r="BG200" s="224">
        <f>IF(N200="zákl. přenesená",J200,0)</f>
        <v>0</v>
      </c>
      <c r="BH200" s="224">
        <f>IF(N200="sníž. přenesená",J200,0)</f>
        <v>0</v>
      </c>
      <c r="BI200" s="224">
        <f>IF(N200="nulová",J200,0)</f>
        <v>0</v>
      </c>
      <c r="BJ200" s="15" t="s">
        <v>84</v>
      </c>
      <c r="BK200" s="224">
        <f>ROUND(I200*H200,2)</f>
        <v>0</v>
      </c>
      <c r="BL200" s="15" t="s">
        <v>312</v>
      </c>
      <c r="BM200" s="223" t="s">
        <v>318</v>
      </c>
    </row>
    <row r="201" s="2" customFormat="1">
      <c r="A201" s="36"/>
      <c r="B201" s="37"/>
      <c r="C201" s="38"/>
      <c r="D201" s="225" t="s">
        <v>163</v>
      </c>
      <c r="E201" s="38"/>
      <c r="F201" s="226" t="s">
        <v>319</v>
      </c>
      <c r="G201" s="38"/>
      <c r="H201" s="38"/>
      <c r="I201" s="227"/>
      <c r="J201" s="38"/>
      <c r="K201" s="38"/>
      <c r="L201" s="42"/>
      <c r="M201" s="228"/>
      <c r="N201" s="229"/>
      <c r="O201" s="89"/>
      <c r="P201" s="89"/>
      <c r="Q201" s="89"/>
      <c r="R201" s="89"/>
      <c r="S201" s="89"/>
      <c r="T201" s="90"/>
      <c r="U201" s="36"/>
      <c r="V201" s="36"/>
      <c r="W201" s="36"/>
      <c r="X201" s="36"/>
      <c r="Y201" s="36"/>
      <c r="Z201" s="36"/>
      <c r="AA201" s="36"/>
      <c r="AB201" s="36"/>
      <c r="AC201" s="36"/>
      <c r="AD201" s="36"/>
      <c r="AE201" s="36"/>
      <c r="AT201" s="15" t="s">
        <v>163</v>
      </c>
      <c r="AU201" s="15" t="s">
        <v>91</v>
      </c>
    </row>
    <row r="202" s="2" customFormat="1" ht="16.5" customHeight="1">
      <c r="A202" s="36"/>
      <c r="B202" s="37"/>
      <c r="C202" s="211" t="s">
        <v>320</v>
      </c>
      <c r="D202" s="211" t="s">
        <v>148</v>
      </c>
      <c r="E202" s="212" t="s">
        <v>321</v>
      </c>
      <c r="F202" s="213" t="s">
        <v>322</v>
      </c>
      <c r="G202" s="214" t="s">
        <v>271</v>
      </c>
      <c r="H202" s="215">
        <v>1</v>
      </c>
      <c r="I202" s="216"/>
      <c r="J202" s="217">
        <f>ROUND(I202*H202,2)</f>
        <v>0</v>
      </c>
      <c r="K202" s="218"/>
      <c r="L202" s="42"/>
      <c r="M202" s="219" t="s">
        <v>1</v>
      </c>
      <c r="N202" s="220" t="s">
        <v>44</v>
      </c>
      <c r="O202" s="89"/>
      <c r="P202" s="221">
        <f>O202*H202</f>
        <v>0</v>
      </c>
      <c r="Q202" s="221">
        <v>0</v>
      </c>
      <c r="R202" s="221">
        <f>Q202*H202</f>
        <v>0</v>
      </c>
      <c r="S202" s="221">
        <v>0</v>
      </c>
      <c r="T202" s="222">
        <f>S202*H202</f>
        <v>0</v>
      </c>
      <c r="U202" s="36"/>
      <c r="V202" s="36"/>
      <c r="W202" s="36"/>
      <c r="X202" s="36"/>
      <c r="Y202" s="36"/>
      <c r="Z202" s="36"/>
      <c r="AA202" s="36"/>
      <c r="AB202" s="36"/>
      <c r="AC202" s="36"/>
      <c r="AD202" s="36"/>
      <c r="AE202" s="36"/>
      <c r="AR202" s="223" t="s">
        <v>312</v>
      </c>
      <c r="AT202" s="223" t="s">
        <v>148</v>
      </c>
      <c r="AU202" s="223" t="s">
        <v>91</v>
      </c>
      <c r="AY202" s="15" t="s">
        <v>146</v>
      </c>
      <c r="BE202" s="224">
        <f>IF(N202="základní",J202,0)</f>
        <v>0</v>
      </c>
      <c r="BF202" s="224">
        <f>IF(N202="snížená",J202,0)</f>
        <v>0</v>
      </c>
      <c r="BG202" s="224">
        <f>IF(N202="zákl. přenesená",J202,0)</f>
        <v>0</v>
      </c>
      <c r="BH202" s="224">
        <f>IF(N202="sníž. přenesená",J202,0)</f>
        <v>0</v>
      </c>
      <c r="BI202" s="224">
        <f>IF(N202="nulová",J202,0)</f>
        <v>0</v>
      </c>
      <c r="BJ202" s="15" t="s">
        <v>84</v>
      </c>
      <c r="BK202" s="224">
        <f>ROUND(I202*H202,2)</f>
        <v>0</v>
      </c>
      <c r="BL202" s="15" t="s">
        <v>312</v>
      </c>
      <c r="BM202" s="223" t="s">
        <v>323</v>
      </c>
    </row>
    <row r="203" s="2" customFormat="1">
      <c r="A203" s="36"/>
      <c r="B203" s="37"/>
      <c r="C203" s="38"/>
      <c r="D203" s="225" t="s">
        <v>163</v>
      </c>
      <c r="E203" s="38"/>
      <c r="F203" s="226" t="s">
        <v>324</v>
      </c>
      <c r="G203" s="38"/>
      <c r="H203" s="38"/>
      <c r="I203" s="227"/>
      <c r="J203" s="38"/>
      <c r="K203" s="38"/>
      <c r="L203" s="42"/>
      <c r="M203" s="228"/>
      <c r="N203" s="229"/>
      <c r="O203" s="89"/>
      <c r="P203" s="89"/>
      <c r="Q203" s="89"/>
      <c r="R203" s="89"/>
      <c r="S203" s="89"/>
      <c r="T203" s="90"/>
      <c r="U203" s="36"/>
      <c r="V203" s="36"/>
      <c r="W203" s="36"/>
      <c r="X203" s="36"/>
      <c r="Y203" s="36"/>
      <c r="Z203" s="36"/>
      <c r="AA203" s="36"/>
      <c r="AB203" s="36"/>
      <c r="AC203" s="36"/>
      <c r="AD203" s="36"/>
      <c r="AE203" s="36"/>
      <c r="AT203" s="15" t="s">
        <v>163</v>
      </c>
      <c r="AU203" s="15" t="s">
        <v>91</v>
      </c>
    </row>
    <row r="204" s="2" customFormat="1" ht="16.5" customHeight="1">
      <c r="A204" s="36"/>
      <c r="B204" s="37"/>
      <c r="C204" s="211" t="s">
        <v>325</v>
      </c>
      <c r="D204" s="211" t="s">
        <v>148</v>
      </c>
      <c r="E204" s="212" t="s">
        <v>326</v>
      </c>
      <c r="F204" s="213" t="s">
        <v>327</v>
      </c>
      <c r="G204" s="214" t="s">
        <v>328</v>
      </c>
      <c r="H204" s="215">
        <v>1</v>
      </c>
      <c r="I204" s="216"/>
      <c r="J204" s="217">
        <f>ROUND(I204*H204,2)</f>
        <v>0</v>
      </c>
      <c r="K204" s="218"/>
      <c r="L204" s="42"/>
      <c r="M204" s="219" t="s">
        <v>1</v>
      </c>
      <c r="N204" s="220" t="s">
        <v>44</v>
      </c>
      <c r="O204" s="89"/>
      <c r="P204" s="221">
        <f>O204*H204</f>
        <v>0</v>
      </c>
      <c r="Q204" s="221">
        <v>0</v>
      </c>
      <c r="R204" s="221">
        <f>Q204*H204</f>
        <v>0</v>
      </c>
      <c r="S204" s="221">
        <v>0</v>
      </c>
      <c r="T204" s="222">
        <f>S204*H204</f>
        <v>0</v>
      </c>
      <c r="U204" s="36"/>
      <c r="V204" s="36"/>
      <c r="W204" s="36"/>
      <c r="X204" s="36"/>
      <c r="Y204" s="36"/>
      <c r="Z204" s="36"/>
      <c r="AA204" s="36"/>
      <c r="AB204" s="36"/>
      <c r="AC204" s="36"/>
      <c r="AD204" s="36"/>
      <c r="AE204" s="36"/>
      <c r="AR204" s="223" t="s">
        <v>312</v>
      </c>
      <c r="AT204" s="223" t="s">
        <v>148</v>
      </c>
      <c r="AU204" s="223" t="s">
        <v>91</v>
      </c>
      <c r="AY204" s="15" t="s">
        <v>146</v>
      </c>
      <c r="BE204" s="224">
        <f>IF(N204="základní",J204,0)</f>
        <v>0</v>
      </c>
      <c r="BF204" s="224">
        <f>IF(N204="snížená",J204,0)</f>
        <v>0</v>
      </c>
      <c r="BG204" s="224">
        <f>IF(N204="zákl. přenesená",J204,0)</f>
        <v>0</v>
      </c>
      <c r="BH204" s="224">
        <f>IF(N204="sníž. přenesená",J204,0)</f>
        <v>0</v>
      </c>
      <c r="BI204" s="224">
        <f>IF(N204="nulová",J204,0)</f>
        <v>0</v>
      </c>
      <c r="BJ204" s="15" t="s">
        <v>84</v>
      </c>
      <c r="BK204" s="224">
        <f>ROUND(I204*H204,2)</f>
        <v>0</v>
      </c>
      <c r="BL204" s="15" t="s">
        <v>312</v>
      </c>
      <c r="BM204" s="223" t="s">
        <v>329</v>
      </c>
    </row>
    <row r="205" s="2" customFormat="1" ht="16.5" customHeight="1">
      <c r="A205" s="36"/>
      <c r="B205" s="37"/>
      <c r="C205" s="211" t="s">
        <v>330</v>
      </c>
      <c r="D205" s="211" t="s">
        <v>148</v>
      </c>
      <c r="E205" s="212" t="s">
        <v>331</v>
      </c>
      <c r="F205" s="213" t="s">
        <v>332</v>
      </c>
      <c r="G205" s="214" t="s">
        <v>271</v>
      </c>
      <c r="H205" s="215">
        <v>1</v>
      </c>
      <c r="I205" s="216"/>
      <c r="J205" s="217">
        <f>ROUND(I205*H205,2)</f>
        <v>0</v>
      </c>
      <c r="K205" s="218"/>
      <c r="L205" s="42"/>
      <c r="M205" s="219" t="s">
        <v>1</v>
      </c>
      <c r="N205" s="220" t="s">
        <v>44</v>
      </c>
      <c r="O205" s="89"/>
      <c r="P205" s="221">
        <f>O205*H205</f>
        <v>0</v>
      </c>
      <c r="Q205" s="221">
        <v>0</v>
      </c>
      <c r="R205" s="221">
        <f>Q205*H205</f>
        <v>0</v>
      </c>
      <c r="S205" s="221">
        <v>0</v>
      </c>
      <c r="T205" s="222">
        <f>S205*H205</f>
        <v>0</v>
      </c>
      <c r="U205" s="36"/>
      <c r="V205" s="36"/>
      <c r="W205" s="36"/>
      <c r="X205" s="36"/>
      <c r="Y205" s="36"/>
      <c r="Z205" s="36"/>
      <c r="AA205" s="36"/>
      <c r="AB205" s="36"/>
      <c r="AC205" s="36"/>
      <c r="AD205" s="36"/>
      <c r="AE205" s="36"/>
      <c r="AR205" s="223" t="s">
        <v>312</v>
      </c>
      <c r="AT205" s="223" t="s">
        <v>148</v>
      </c>
      <c r="AU205" s="223" t="s">
        <v>91</v>
      </c>
      <c r="AY205" s="15" t="s">
        <v>146</v>
      </c>
      <c r="BE205" s="224">
        <f>IF(N205="základní",J205,0)</f>
        <v>0</v>
      </c>
      <c r="BF205" s="224">
        <f>IF(N205="snížená",J205,0)</f>
        <v>0</v>
      </c>
      <c r="BG205" s="224">
        <f>IF(N205="zákl. přenesená",J205,0)</f>
        <v>0</v>
      </c>
      <c r="BH205" s="224">
        <f>IF(N205="sníž. přenesená",J205,0)</f>
        <v>0</v>
      </c>
      <c r="BI205" s="224">
        <f>IF(N205="nulová",J205,0)</f>
        <v>0</v>
      </c>
      <c r="BJ205" s="15" t="s">
        <v>84</v>
      </c>
      <c r="BK205" s="224">
        <f>ROUND(I205*H205,2)</f>
        <v>0</v>
      </c>
      <c r="BL205" s="15" t="s">
        <v>312</v>
      </c>
      <c r="BM205" s="223" t="s">
        <v>333</v>
      </c>
    </row>
    <row r="206" s="2" customFormat="1">
      <c r="A206" s="36"/>
      <c r="B206" s="37"/>
      <c r="C206" s="38"/>
      <c r="D206" s="225" t="s">
        <v>163</v>
      </c>
      <c r="E206" s="38"/>
      <c r="F206" s="226" t="s">
        <v>334</v>
      </c>
      <c r="G206" s="38"/>
      <c r="H206" s="38"/>
      <c r="I206" s="227"/>
      <c r="J206" s="38"/>
      <c r="K206" s="38"/>
      <c r="L206" s="42"/>
      <c r="M206" s="228"/>
      <c r="N206" s="229"/>
      <c r="O206" s="89"/>
      <c r="P206" s="89"/>
      <c r="Q206" s="89"/>
      <c r="R206" s="89"/>
      <c r="S206" s="89"/>
      <c r="T206" s="90"/>
      <c r="U206" s="36"/>
      <c r="V206" s="36"/>
      <c r="W206" s="36"/>
      <c r="X206" s="36"/>
      <c r="Y206" s="36"/>
      <c r="Z206" s="36"/>
      <c r="AA206" s="36"/>
      <c r="AB206" s="36"/>
      <c r="AC206" s="36"/>
      <c r="AD206" s="36"/>
      <c r="AE206" s="36"/>
      <c r="AT206" s="15" t="s">
        <v>163</v>
      </c>
      <c r="AU206" s="15" t="s">
        <v>91</v>
      </c>
    </row>
    <row r="207" s="12" customFormat="1" ht="22.8" customHeight="1">
      <c r="A207" s="12"/>
      <c r="B207" s="195"/>
      <c r="C207" s="196"/>
      <c r="D207" s="197" t="s">
        <v>78</v>
      </c>
      <c r="E207" s="209" t="s">
        <v>335</v>
      </c>
      <c r="F207" s="209" t="s">
        <v>336</v>
      </c>
      <c r="G207" s="196"/>
      <c r="H207" s="196"/>
      <c r="I207" s="199"/>
      <c r="J207" s="210">
        <f>BK207</f>
        <v>0</v>
      </c>
      <c r="K207" s="196"/>
      <c r="L207" s="201"/>
      <c r="M207" s="202"/>
      <c r="N207" s="203"/>
      <c r="O207" s="203"/>
      <c r="P207" s="204">
        <f>SUM(P208:P211)</f>
        <v>0</v>
      </c>
      <c r="Q207" s="203"/>
      <c r="R207" s="204">
        <f>SUM(R208:R211)</f>
        <v>0</v>
      </c>
      <c r="S207" s="203"/>
      <c r="T207" s="205">
        <f>SUM(T208:T211)</f>
        <v>0</v>
      </c>
      <c r="U207" s="12"/>
      <c r="V207" s="12"/>
      <c r="W207" s="12"/>
      <c r="X207" s="12"/>
      <c r="Y207" s="12"/>
      <c r="Z207" s="12"/>
      <c r="AA207" s="12"/>
      <c r="AB207" s="12"/>
      <c r="AC207" s="12"/>
      <c r="AD207" s="12"/>
      <c r="AE207" s="12"/>
      <c r="AR207" s="206" t="s">
        <v>165</v>
      </c>
      <c r="AT207" s="207" t="s">
        <v>78</v>
      </c>
      <c r="AU207" s="207" t="s">
        <v>84</v>
      </c>
      <c r="AY207" s="206" t="s">
        <v>146</v>
      </c>
      <c r="BK207" s="208">
        <f>SUM(BK208:BK211)</f>
        <v>0</v>
      </c>
    </row>
    <row r="208" s="2" customFormat="1" ht="16.5" customHeight="1">
      <c r="A208" s="36"/>
      <c r="B208" s="37"/>
      <c r="C208" s="211" t="s">
        <v>337</v>
      </c>
      <c r="D208" s="211" t="s">
        <v>148</v>
      </c>
      <c r="E208" s="212" t="s">
        <v>338</v>
      </c>
      <c r="F208" s="213" t="s">
        <v>336</v>
      </c>
      <c r="G208" s="214" t="s">
        <v>271</v>
      </c>
      <c r="H208" s="215">
        <v>1</v>
      </c>
      <c r="I208" s="216"/>
      <c r="J208" s="217">
        <f>ROUND(I208*H208,2)</f>
        <v>0</v>
      </c>
      <c r="K208" s="218"/>
      <c r="L208" s="42"/>
      <c r="M208" s="219" t="s">
        <v>1</v>
      </c>
      <c r="N208" s="220" t="s">
        <v>44</v>
      </c>
      <c r="O208" s="89"/>
      <c r="P208" s="221">
        <f>O208*H208</f>
        <v>0</v>
      </c>
      <c r="Q208" s="221">
        <v>0</v>
      </c>
      <c r="R208" s="221">
        <f>Q208*H208</f>
        <v>0</v>
      </c>
      <c r="S208" s="221">
        <v>0</v>
      </c>
      <c r="T208" s="222">
        <f>S208*H208</f>
        <v>0</v>
      </c>
      <c r="U208" s="36"/>
      <c r="V208" s="36"/>
      <c r="W208" s="36"/>
      <c r="X208" s="36"/>
      <c r="Y208" s="36"/>
      <c r="Z208" s="36"/>
      <c r="AA208" s="36"/>
      <c r="AB208" s="36"/>
      <c r="AC208" s="36"/>
      <c r="AD208" s="36"/>
      <c r="AE208" s="36"/>
      <c r="AR208" s="223" t="s">
        <v>312</v>
      </c>
      <c r="AT208" s="223" t="s">
        <v>148</v>
      </c>
      <c r="AU208" s="223" t="s">
        <v>91</v>
      </c>
      <c r="AY208" s="15" t="s">
        <v>146</v>
      </c>
      <c r="BE208" s="224">
        <f>IF(N208="základní",J208,0)</f>
        <v>0</v>
      </c>
      <c r="BF208" s="224">
        <f>IF(N208="snížená",J208,0)</f>
        <v>0</v>
      </c>
      <c r="BG208" s="224">
        <f>IF(N208="zákl. přenesená",J208,0)</f>
        <v>0</v>
      </c>
      <c r="BH208" s="224">
        <f>IF(N208="sníž. přenesená",J208,0)</f>
        <v>0</v>
      </c>
      <c r="BI208" s="224">
        <f>IF(N208="nulová",J208,0)</f>
        <v>0</v>
      </c>
      <c r="BJ208" s="15" t="s">
        <v>84</v>
      </c>
      <c r="BK208" s="224">
        <f>ROUND(I208*H208,2)</f>
        <v>0</v>
      </c>
      <c r="BL208" s="15" t="s">
        <v>312</v>
      </c>
      <c r="BM208" s="223" t="s">
        <v>339</v>
      </c>
    </row>
    <row r="209" s="2" customFormat="1">
      <c r="A209" s="36"/>
      <c r="B209" s="37"/>
      <c r="C209" s="38"/>
      <c r="D209" s="225" t="s">
        <v>163</v>
      </c>
      <c r="E209" s="38"/>
      <c r="F209" s="226" t="s">
        <v>340</v>
      </c>
      <c r="G209" s="38"/>
      <c r="H209" s="38"/>
      <c r="I209" s="227"/>
      <c r="J209" s="38"/>
      <c r="K209" s="38"/>
      <c r="L209" s="42"/>
      <c r="M209" s="228"/>
      <c r="N209" s="229"/>
      <c r="O209" s="89"/>
      <c r="P209" s="89"/>
      <c r="Q209" s="89"/>
      <c r="R209" s="89"/>
      <c r="S209" s="89"/>
      <c r="T209" s="90"/>
      <c r="U209" s="36"/>
      <c r="V209" s="36"/>
      <c r="W209" s="36"/>
      <c r="X209" s="36"/>
      <c r="Y209" s="36"/>
      <c r="Z209" s="36"/>
      <c r="AA209" s="36"/>
      <c r="AB209" s="36"/>
      <c r="AC209" s="36"/>
      <c r="AD209" s="36"/>
      <c r="AE209" s="36"/>
      <c r="AT209" s="15" t="s">
        <v>163</v>
      </c>
      <c r="AU209" s="15" t="s">
        <v>91</v>
      </c>
    </row>
    <row r="210" s="2" customFormat="1" ht="16.5" customHeight="1">
      <c r="A210" s="36"/>
      <c r="B210" s="37"/>
      <c r="C210" s="211" t="s">
        <v>341</v>
      </c>
      <c r="D210" s="211" t="s">
        <v>148</v>
      </c>
      <c r="E210" s="212" t="s">
        <v>342</v>
      </c>
      <c r="F210" s="213" t="s">
        <v>343</v>
      </c>
      <c r="G210" s="214" t="s">
        <v>271</v>
      </c>
      <c r="H210" s="215">
        <v>1</v>
      </c>
      <c r="I210" s="216"/>
      <c r="J210" s="217">
        <f>ROUND(I210*H210,2)</f>
        <v>0</v>
      </c>
      <c r="K210" s="218"/>
      <c r="L210" s="42"/>
      <c r="M210" s="219" t="s">
        <v>1</v>
      </c>
      <c r="N210" s="220" t="s">
        <v>44</v>
      </c>
      <c r="O210" s="89"/>
      <c r="P210" s="221">
        <f>O210*H210</f>
        <v>0</v>
      </c>
      <c r="Q210" s="221">
        <v>0</v>
      </c>
      <c r="R210" s="221">
        <f>Q210*H210</f>
        <v>0</v>
      </c>
      <c r="S210" s="221">
        <v>0</v>
      </c>
      <c r="T210" s="222">
        <f>S210*H210</f>
        <v>0</v>
      </c>
      <c r="U210" s="36"/>
      <c r="V210" s="36"/>
      <c r="W210" s="36"/>
      <c r="X210" s="36"/>
      <c r="Y210" s="36"/>
      <c r="Z210" s="36"/>
      <c r="AA210" s="36"/>
      <c r="AB210" s="36"/>
      <c r="AC210" s="36"/>
      <c r="AD210" s="36"/>
      <c r="AE210" s="36"/>
      <c r="AR210" s="223" t="s">
        <v>312</v>
      </c>
      <c r="AT210" s="223" t="s">
        <v>148</v>
      </c>
      <c r="AU210" s="223" t="s">
        <v>91</v>
      </c>
      <c r="AY210" s="15" t="s">
        <v>146</v>
      </c>
      <c r="BE210" s="224">
        <f>IF(N210="základní",J210,0)</f>
        <v>0</v>
      </c>
      <c r="BF210" s="224">
        <f>IF(N210="snížená",J210,0)</f>
        <v>0</v>
      </c>
      <c r="BG210" s="224">
        <f>IF(N210="zákl. přenesená",J210,0)</f>
        <v>0</v>
      </c>
      <c r="BH210" s="224">
        <f>IF(N210="sníž. přenesená",J210,0)</f>
        <v>0</v>
      </c>
      <c r="BI210" s="224">
        <f>IF(N210="nulová",J210,0)</f>
        <v>0</v>
      </c>
      <c r="BJ210" s="15" t="s">
        <v>84</v>
      </c>
      <c r="BK210" s="224">
        <f>ROUND(I210*H210,2)</f>
        <v>0</v>
      </c>
      <c r="BL210" s="15" t="s">
        <v>312</v>
      </c>
      <c r="BM210" s="223" t="s">
        <v>344</v>
      </c>
    </row>
    <row r="211" s="2" customFormat="1">
      <c r="A211" s="36"/>
      <c r="B211" s="37"/>
      <c r="C211" s="38"/>
      <c r="D211" s="225" t="s">
        <v>163</v>
      </c>
      <c r="E211" s="38"/>
      <c r="F211" s="226" t="s">
        <v>345</v>
      </c>
      <c r="G211" s="38"/>
      <c r="H211" s="38"/>
      <c r="I211" s="227"/>
      <c r="J211" s="38"/>
      <c r="K211" s="38"/>
      <c r="L211" s="42"/>
      <c r="M211" s="228"/>
      <c r="N211" s="229"/>
      <c r="O211" s="89"/>
      <c r="P211" s="89"/>
      <c r="Q211" s="89"/>
      <c r="R211" s="89"/>
      <c r="S211" s="89"/>
      <c r="T211" s="90"/>
      <c r="U211" s="36"/>
      <c r="V211" s="36"/>
      <c r="W211" s="36"/>
      <c r="X211" s="36"/>
      <c r="Y211" s="36"/>
      <c r="Z211" s="36"/>
      <c r="AA211" s="36"/>
      <c r="AB211" s="36"/>
      <c r="AC211" s="36"/>
      <c r="AD211" s="36"/>
      <c r="AE211" s="36"/>
      <c r="AT211" s="15" t="s">
        <v>163</v>
      </c>
      <c r="AU211" s="15" t="s">
        <v>91</v>
      </c>
    </row>
    <row r="212" s="12" customFormat="1" ht="22.8" customHeight="1">
      <c r="A212" s="12"/>
      <c r="B212" s="195"/>
      <c r="C212" s="196"/>
      <c r="D212" s="197" t="s">
        <v>78</v>
      </c>
      <c r="E212" s="209" t="s">
        <v>346</v>
      </c>
      <c r="F212" s="209" t="s">
        <v>347</v>
      </c>
      <c r="G212" s="196"/>
      <c r="H212" s="196"/>
      <c r="I212" s="199"/>
      <c r="J212" s="210">
        <f>BK212</f>
        <v>0</v>
      </c>
      <c r="K212" s="196"/>
      <c r="L212" s="201"/>
      <c r="M212" s="202"/>
      <c r="N212" s="203"/>
      <c r="O212" s="203"/>
      <c r="P212" s="204">
        <f>SUM(P213:P216)</f>
        <v>0</v>
      </c>
      <c r="Q212" s="203"/>
      <c r="R212" s="204">
        <f>SUM(R213:R216)</f>
        <v>0</v>
      </c>
      <c r="S212" s="203"/>
      <c r="T212" s="205">
        <f>SUM(T213:T216)</f>
        <v>0</v>
      </c>
      <c r="U212" s="12"/>
      <c r="V212" s="12"/>
      <c r="W212" s="12"/>
      <c r="X212" s="12"/>
      <c r="Y212" s="12"/>
      <c r="Z212" s="12"/>
      <c r="AA212" s="12"/>
      <c r="AB212" s="12"/>
      <c r="AC212" s="12"/>
      <c r="AD212" s="12"/>
      <c r="AE212" s="12"/>
      <c r="AR212" s="206" t="s">
        <v>165</v>
      </c>
      <c r="AT212" s="207" t="s">
        <v>78</v>
      </c>
      <c r="AU212" s="207" t="s">
        <v>84</v>
      </c>
      <c r="AY212" s="206" t="s">
        <v>146</v>
      </c>
      <c r="BK212" s="208">
        <f>SUM(BK213:BK216)</f>
        <v>0</v>
      </c>
    </row>
    <row r="213" s="2" customFormat="1" ht="16.5" customHeight="1">
      <c r="A213" s="36"/>
      <c r="B213" s="37"/>
      <c r="C213" s="211" t="s">
        <v>348</v>
      </c>
      <c r="D213" s="211" t="s">
        <v>148</v>
      </c>
      <c r="E213" s="212" t="s">
        <v>349</v>
      </c>
      <c r="F213" s="213" t="s">
        <v>350</v>
      </c>
      <c r="G213" s="214" t="s">
        <v>271</v>
      </c>
      <c r="H213" s="215">
        <v>1</v>
      </c>
      <c r="I213" s="216"/>
      <c r="J213" s="217">
        <f>ROUND(I213*H213,2)</f>
        <v>0</v>
      </c>
      <c r="K213" s="218"/>
      <c r="L213" s="42"/>
      <c r="M213" s="219" t="s">
        <v>1</v>
      </c>
      <c r="N213" s="220" t="s">
        <v>44</v>
      </c>
      <c r="O213" s="89"/>
      <c r="P213" s="221">
        <f>O213*H213</f>
        <v>0</v>
      </c>
      <c r="Q213" s="221">
        <v>0</v>
      </c>
      <c r="R213" s="221">
        <f>Q213*H213</f>
        <v>0</v>
      </c>
      <c r="S213" s="221">
        <v>0</v>
      </c>
      <c r="T213" s="222">
        <f>S213*H213</f>
        <v>0</v>
      </c>
      <c r="U213" s="36"/>
      <c r="V213" s="36"/>
      <c r="W213" s="36"/>
      <c r="X213" s="36"/>
      <c r="Y213" s="36"/>
      <c r="Z213" s="36"/>
      <c r="AA213" s="36"/>
      <c r="AB213" s="36"/>
      <c r="AC213" s="36"/>
      <c r="AD213" s="36"/>
      <c r="AE213" s="36"/>
      <c r="AR213" s="223" t="s">
        <v>312</v>
      </c>
      <c r="AT213" s="223" t="s">
        <v>148</v>
      </c>
      <c r="AU213" s="223" t="s">
        <v>91</v>
      </c>
      <c r="AY213" s="15" t="s">
        <v>146</v>
      </c>
      <c r="BE213" s="224">
        <f>IF(N213="základní",J213,0)</f>
        <v>0</v>
      </c>
      <c r="BF213" s="224">
        <f>IF(N213="snížená",J213,0)</f>
        <v>0</v>
      </c>
      <c r="BG213" s="224">
        <f>IF(N213="zákl. přenesená",J213,0)</f>
        <v>0</v>
      </c>
      <c r="BH213" s="224">
        <f>IF(N213="sníž. přenesená",J213,0)</f>
        <v>0</v>
      </c>
      <c r="BI213" s="224">
        <f>IF(N213="nulová",J213,0)</f>
        <v>0</v>
      </c>
      <c r="BJ213" s="15" t="s">
        <v>84</v>
      </c>
      <c r="BK213" s="224">
        <f>ROUND(I213*H213,2)</f>
        <v>0</v>
      </c>
      <c r="BL213" s="15" t="s">
        <v>312</v>
      </c>
      <c r="BM213" s="223" t="s">
        <v>351</v>
      </c>
    </row>
    <row r="214" s="2" customFormat="1">
      <c r="A214" s="36"/>
      <c r="B214" s="37"/>
      <c r="C214" s="38"/>
      <c r="D214" s="225" t="s">
        <v>163</v>
      </c>
      <c r="E214" s="38"/>
      <c r="F214" s="226" t="s">
        <v>352</v>
      </c>
      <c r="G214" s="38"/>
      <c r="H214" s="38"/>
      <c r="I214" s="227"/>
      <c r="J214" s="38"/>
      <c r="K214" s="38"/>
      <c r="L214" s="42"/>
      <c r="M214" s="228"/>
      <c r="N214" s="229"/>
      <c r="O214" s="89"/>
      <c r="P214" s="89"/>
      <c r="Q214" s="89"/>
      <c r="R214" s="89"/>
      <c r="S214" s="89"/>
      <c r="T214" s="90"/>
      <c r="U214" s="36"/>
      <c r="V214" s="36"/>
      <c r="W214" s="36"/>
      <c r="X214" s="36"/>
      <c r="Y214" s="36"/>
      <c r="Z214" s="36"/>
      <c r="AA214" s="36"/>
      <c r="AB214" s="36"/>
      <c r="AC214" s="36"/>
      <c r="AD214" s="36"/>
      <c r="AE214" s="36"/>
      <c r="AT214" s="15" t="s">
        <v>163</v>
      </c>
      <c r="AU214" s="15" t="s">
        <v>91</v>
      </c>
    </row>
    <row r="215" s="2" customFormat="1" ht="16.5" customHeight="1">
      <c r="A215" s="36"/>
      <c r="B215" s="37"/>
      <c r="C215" s="211" t="s">
        <v>353</v>
      </c>
      <c r="D215" s="211" t="s">
        <v>148</v>
      </c>
      <c r="E215" s="212" t="s">
        <v>354</v>
      </c>
      <c r="F215" s="213" t="s">
        <v>355</v>
      </c>
      <c r="G215" s="214" t="s">
        <v>356</v>
      </c>
      <c r="H215" s="215">
        <v>9</v>
      </c>
      <c r="I215" s="216"/>
      <c r="J215" s="217">
        <f>ROUND(I215*H215,2)</f>
        <v>0</v>
      </c>
      <c r="K215" s="218"/>
      <c r="L215" s="42"/>
      <c r="M215" s="219" t="s">
        <v>1</v>
      </c>
      <c r="N215" s="220" t="s">
        <v>44</v>
      </c>
      <c r="O215" s="89"/>
      <c r="P215" s="221">
        <f>O215*H215</f>
        <v>0</v>
      </c>
      <c r="Q215" s="221">
        <v>0</v>
      </c>
      <c r="R215" s="221">
        <f>Q215*H215</f>
        <v>0</v>
      </c>
      <c r="S215" s="221">
        <v>0</v>
      </c>
      <c r="T215" s="222">
        <f>S215*H215</f>
        <v>0</v>
      </c>
      <c r="U215" s="36"/>
      <c r="V215" s="36"/>
      <c r="W215" s="36"/>
      <c r="X215" s="36"/>
      <c r="Y215" s="36"/>
      <c r="Z215" s="36"/>
      <c r="AA215" s="36"/>
      <c r="AB215" s="36"/>
      <c r="AC215" s="36"/>
      <c r="AD215" s="36"/>
      <c r="AE215" s="36"/>
      <c r="AR215" s="223" t="s">
        <v>312</v>
      </c>
      <c r="AT215" s="223" t="s">
        <v>148</v>
      </c>
      <c r="AU215" s="223" t="s">
        <v>91</v>
      </c>
      <c r="AY215" s="15" t="s">
        <v>146</v>
      </c>
      <c r="BE215" s="224">
        <f>IF(N215="základní",J215,0)</f>
        <v>0</v>
      </c>
      <c r="BF215" s="224">
        <f>IF(N215="snížená",J215,0)</f>
        <v>0</v>
      </c>
      <c r="BG215" s="224">
        <f>IF(N215="zákl. přenesená",J215,0)</f>
        <v>0</v>
      </c>
      <c r="BH215" s="224">
        <f>IF(N215="sníž. přenesená",J215,0)</f>
        <v>0</v>
      </c>
      <c r="BI215" s="224">
        <f>IF(N215="nulová",J215,0)</f>
        <v>0</v>
      </c>
      <c r="BJ215" s="15" t="s">
        <v>84</v>
      </c>
      <c r="BK215" s="224">
        <f>ROUND(I215*H215,2)</f>
        <v>0</v>
      </c>
      <c r="BL215" s="15" t="s">
        <v>312</v>
      </c>
      <c r="BM215" s="223" t="s">
        <v>357</v>
      </c>
    </row>
    <row r="216" s="2" customFormat="1">
      <c r="A216" s="36"/>
      <c r="B216" s="37"/>
      <c r="C216" s="38"/>
      <c r="D216" s="225" t="s">
        <v>163</v>
      </c>
      <c r="E216" s="38"/>
      <c r="F216" s="226" t="s">
        <v>358</v>
      </c>
      <c r="G216" s="38"/>
      <c r="H216" s="38"/>
      <c r="I216" s="227"/>
      <c r="J216" s="38"/>
      <c r="K216" s="38"/>
      <c r="L216" s="42"/>
      <c r="M216" s="228"/>
      <c r="N216" s="229"/>
      <c r="O216" s="89"/>
      <c r="P216" s="89"/>
      <c r="Q216" s="89"/>
      <c r="R216" s="89"/>
      <c r="S216" s="89"/>
      <c r="T216" s="90"/>
      <c r="U216" s="36"/>
      <c r="V216" s="36"/>
      <c r="W216" s="36"/>
      <c r="X216" s="36"/>
      <c r="Y216" s="36"/>
      <c r="Z216" s="36"/>
      <c r="AA216" s="36"/>
      <c r="AB216" s="36"/>
      <c r="AC216" s="36"/>
      <c r="AD216" s="36"/>
      <c r="AE216" s="36"/>
      <c r="AT216" s="15" t="s">
        <v>163</v>
      </c>
      <c r="AU216" s="15" t="s">
        <v>91</v>
      </c>
    </row>
    <row r="217" s="12" customFormat="1" ht="22.8" customHeight="1">
      <c r="A217" s="12"/>
      <c r="B217" s="195"/>
      <c r="C217" s="196"/>
      <c r="D217" s="197" t="s">
        <v>78</v>
      </c>
      <c r="E217" s="209" t="s">
        <v>359</v>
      </c>
      <c r="F217" s="209" t="s">
        <v>360</v>
      </c>
      <c r="G217" s="196"/>
      <c r="H217" s="196"/>
      <c r="I217" s="199"/>
      <c r="J217" s="210">
        <f>BK217</f>
        <v>0</v>
      </c>
      <c r="K217" s="196"/>
      <c r="L217" s="201"/>
      <c r="M217" s="202"/>
      <c r="N217" s="203"/>
      <c r="O217" s="203"/>
      <c r="P217" s="204">
        <f>SUM(P218:P221)</f>
        <v>0</v>
      </c>
      <c r="Q217" s="203"/>
      <c r="R217" s="204">
        <f>SUM(R218:R221)</f>
        <v>0</v>
      </c>
      <c r="S217" s="203"/>
      <c r="T217" s="205">
        <f>SUM(T218:T221)</f>
        <v>0</v>
      </c>
      <c r="U217" s="12"/>
      <c r="V217" s="12"/>
      <c r="W217" s="12"/>
      <c r="X217" s="12"/>
      <c r="Y217" s="12"/>
      <c r="Z217" s="12"/>
      <c r="AA217" s="12"/>
      <c r="AB217" s="12"/>
      <c r="AC217" s="12"/>
      <c r="AD217" s="12"/>
      <c r="AE217" s="12"/>
      <c r="AR217" s="206" t="s">
        <v>165</v>
      </c>
      <c r="AT217" s="207" t="s">
        <v>78</v>
      </c>
      <c r="AU217" s="207" t="s">
        <v>84</v>
      </c>
      <c r="AY217" s="206" t="s">
        <v>146</v>
      </c>
      <c r="BK217" s="208">
        <f>SUM(BK218:BK221)</f>
        <v>0</v>
      </c>
    </row>
    <row r="218" s="2" customFormat="1" ht="24.15" customHeight="1">
      <c r="A218" s="36"/>
      <c r="B218" s="37"/>
      <c r="C218" s="211" t="s">
        <v>361</v>
      </c>
      <c r="D218" s="211" t="s">
        <v>148</v>
      </c>
      <c r="E218" s="212" t="s">
        <v>362</v>
      </c>
      <c r="F218" s="213" t="s">
        <v>363</v>
      </c>
      <c r="G218" s="214" t="s">
        <v>271</v>
      </c>
      <c r="H218" s="215">
        <v>1</v>
      </c>
      <c r="I218" s="216"/>
      <c r="J218" s="217">
        <f>ROUND(I218*H218,2)</f>
        <v>0</v>
      </c>
      <c r="K218" s="218"/>
      <c r="L218" s="42"/>
      <c r="M218" s="219" t="s">
        <v>1</v>
      </c>
      <c r="N218" s="220" t="s">
        <v>44</v>
      </c>
      <c r="O218" s="89"/>
      <c r="P218" s="221">
        <f>O218*H218</f>
        <v>0</v>
      </c>
      <c r="Q218" s="221">
        <v>0</v>
      </c>
      <c r="R218" s="221">
        <f>Q218*H218</f>
        <v>0</v>
      </c>
      <c r="S218" s="221">
        <v>0</v>
      </c>
      <c r="T218" s="222">
        <f>S218*H218</f>
        <v>0</v>
      </c>
      <c r="U218" s="36"/>
      <c r="V218" s="36"/>
      <c r="W218" s="36"/>
      <c r="X218" s="36"/>
      <c r="Y218" s="36"/>
      <c r="Z218" s="36"/>
      <c r="AA218" s="36"/>
      <c r="AB218" s="36"/>
      <c r="AC218" s="36"/>
      <c r="AD218" s="36"/>
      <c r="AE218" s="36"/>
      <c r="AR218" s="223" t="s">
        <v>312</v>
      </c>
      <c r="AT218" s="223" t="s">
        <v>148</v>
      </c>
      <c r="AU218" s="223" t="s">
        <v>91</v>
      </c>
      <c r="AY218" s="15" t="s">
        <v>146</v>
      </c>
      <c r="BE218" s="224">
        <f>IF(N218="základní",J218,0)</f>
        <v>0</v>
      </c>
      <c r="BF218" s="224">
        <f>IF(N218="snížená",J218,0)</f>
        <v>0</v>
      </c>
      <c r="BG218" s="224">
        <f>IF(N218="zákl. přenesená",J218,0)</f>
        <v>0</v>
      </c>
      <c r="BH218" s="224">
        <f>IF(N218="sníž. přenesená",J218,0)</f>
        <v>0</v>
      </c>
      <c r="BI218" s="224">
        <f>IF(N218="nulová",J218,0)</f>
        <v>0</v>
      </c>
      <c r="BJ218" s="15" t="s">
        <v>84</v>
      </c>
      <c r="BK218" s="224">
        <f>ROUND(I218*H218,2)</f>
        <v>0</v>
      </c>
      <c r="BL218" s="15" t="s">
        <v>312</v>
      </c>
      <c r="BM218" s="223" t="s">
        <v>364</v>
      </c>
    </row>
    <row r="219" s="2" customFormat="1">
      <c r="A219" s="36"/>
      <c r="B219" s="37"/>
      <c r="C219" s="38"/>
      <c r="D219" s="225" t="s">
        <v>163</v>
      </c>
      <c r="E219" s="38"/>
      <c r="F219" s="226" t="s">
        <v>365</v>
      </c>
      <c r="G219" s="38"/>
      <c r="H219" s="38"/>
      <c r="I219" s="227"/>
      <c r="J219" s="38"/>
      <c r="K219" s="38"/>
      <c r="L219" s="42"/>
      <c r="M219" s="228"/>
      <c r="N219" s="229"/>
      <c r="O219" s="89"/>
      <c r="P219" s="89"/>
      <c r="Q219" s="89"/>
      <c r="R219" s="89"/>
      <c r="S219" s="89"/>
      <c r="T219" s="90"/>
      <c r="U219" s="36"/>
      <c r="V219" s="36"/>
      <c r="W219" s="36"/>
      <c r="X219" s="36"/>
      <c r="Y219" s="36"/>
      <c r="Z219" s="36"/>
      <c r="AA219" s="36"/>
      <c r="AB219" s="36"/>
      <c r="AC219" s="36"/>
      <c r="AD219" s="36"/>
      <c r="AE219" s="36"/>
      <c r="AT219" s="15" t="s">
        <v>163</v>
      </c>
      <c r="AU219" s="15" t="s">
        <v>91</v>
      </c>
    </row>
    <row r="220" s="2" customFormat="1" ht="16.5" customHeight="1">
      <c r="A220" s="36"/>
      <c r="B220" s="37"/>
      <c r="C220" s="211" t="s">
        <v>366</v>
      </c>
      <c r="D220" s="211" t="s">
        <v>148</v>
      </c>
      <c r="E220" s="212" t="s">
        <v>367</v>
      </c>
      <c r="F220" s="213" t="s">
        <v>368</v>
      </c>
      <c r="G220" s="214" t="s">
        <v>288</v>
      </c>
      <c r="H220" s="215">
        <v>500</v>
      </c>
      <c r="I220" s="216"/>
      <c r="J220" s="217">
        <f>ROUND(I220*H220,2)</f>
        <v>0</v>
      </c>
      <c r="K220" s="218"/>
      <c r="L220" s="42"/>
      <c r="M220" s="219" t="s">
        <v>1</v>
      </c>
      <c r="N220" s="220" t="s">
        <v>44</v>
      </c>
      <c r="O220" s="89"/>
      <c r="P220" s="221">
        <f>O220*H220</f>
        <v>0</v>
      </c>
      <c r="Q220" s="221">
        <v>0</v>
      </c>
      <c r="R220" s="221">
        <f>Q220*H220</f>
        <v>0</v>
      </c>
      <c r="S220" s="221">
        <v>0</v>
      </c>
      <c r="T220" s="222">
        <f>S220*H220</f>
        <v>0</v>
      </c>
      <c r="U220" s="36"/>
      <c r="V220" s="36"/>
      <c r="W220" s="36"/>
      <c r="X220" s="36"/>
      <c r="Y220" s="36"/>
      <c r="Z220" s="36"/>
      <c r="AA220" s="36"/>
      <c r="AB220" s="36"/>
      <c r="AC220" s="36"/>
      <c r="AD220" s="36"/>
      <c r="AE220" s="36"/>
      <c r="AR220" s="223" t="s">
        <v>312</v>
      </c>
      <c r="AT220" s="223" t="s">
        <v>148</v>
      </c>
      <c r="AU220" s="223" t="s">
        <v>91</v>
      </c>
      <c r="AY220" s="15" t="s">
        <v>146</v>
      </c>
      <c r="BE220" s="224">
        <f>IF(N220="základní",J220,0)</f>
        <v>0</v>
      </c>
      <c r="BF220" s="224">
        <f>IF(N220="snížená",J220,0)</f>
        <v>0</v>
      </c>
      <c r="BG220" s="224">
        <f>IF(N220="zákl. přenesená",J220,0)</f>
        <v>0</v>
      </c>
      <c r="BH220" s="224">
        <f>IF(N220="sníž. přenesená",J220,0)</f>
        <v>0</v>
      </c>
      <c r="BI220" s="224">
        <f>IF(N220="nulová",J220,0)</f>
        <v>0</v>
      </c>
      <c r="BJ220" s="15" t="s">
        <v>84</v>
      </c>
      <c r="BK220" s="224">
        <f>ROUND(I220*H220,2)</f>
        <v>0</v>
      </c>
      <c r="BL220" s="15" t="s">
        <v>312</v>
      </c>
      <c r="BM220" s="223" t="s">
        <v>369</v>
      </c>
    </row>
    <row r="221" s="2" customFormat="1">
      <c r="A221" s="36"/>
      <c r="B221" s="37"/>
      <c r="C221" s="38"/>
      <c r="D221" s="225" t="s">
        <v>163</v>
      </c>
      <c r="E221" s="38"/>
      <c r="F221" s="226" t="s">
        <v>370</v>
      </c>
      <c r="G221" s="38"/>
      <c r="H221" s="38"/>
      <c r="I221" s="227"/>
      <c r="J221" s="38"/>
      <c r="K221" s="38"/>
      <c r="L221" s="42"/>
      <c r="M221" s="228"/>
      <c r="N221" s="229"/>
      <c r="O221" s="89"/>
      <c r="P221" s="89"/>
      <c r="Q221" s="89"/>
      <c r="R221" s="89"/>
      <c r="S221" s="89"/>
      <c r="T221" s="90"/>
      <c r="U221" s="36"/>
      <c r="V221" s="36"/>
      <c r="W221" s="36"/>
      <c r="X221" s="36"/>
      <c r="Y221" s="36"/>
      <c r="Z221" s="36"/>
      <c r="AA221" s="36"/>
      <c r="AB221" s="36"/>
      <c r="AC221" s="36"/>
      <c r="AD221" s="36"/>
      <c r="AE221" s="36"/>
      <c r="AT221" s="15" t="s">
        <v>163</v>
      </c>
      <c r="AU221" s="15" t="s">
        <v>91</v>
      </c>
    </row>
    <row r="222" s="12" customFormat="1" ht="22.8" customHeight="1">
      <c r="A222" s="12"/>
      <c r="B222" s="195"/>
      <c r="C222" s="196"/>
      <c r="D222" s="197" t="s">
        <v>78</v>
      </c>
      <c r="E222" s="209" t="s">
        <v>371</v>
      </c>
      <c r="F222" s="209" t="s">
        <v>372</v>
      </c>
      <c r="G222" s="196"/>
      <c r="H222" s="196"/>
      <c r="I222" s="199"/>
      <c r="J222" s="210">
        <f>BK222</f>
        <v>0</v>
      </c>
      <c r="K222" s="196"/>
      <c r="L222" s="201"/>
      <c r="M222" s="202"/>
      <c r="N222" s="203"/>
      <c r="O222" s="203"/>
      <c r="P222" s="204">
        <f>SUM(P223:P224)</f>
        <v>0</v>
      </c>
      <c r="Q222" s="203"/>
      <c r="R222" s="204">
        <f>SUM(R223:R224)</f>
        <v>0</v>
      </c>
      <c r="S222" s="203"/>
      <c r="T222" s="205">
        <f>SUM(T223:T224)</f>
        <v>0</v>
      </c>
      <c r="U222" s="12"/>
      <c r="V222" s="12"/>
      <c r="W222" s="12"/>
      <c r="X222" s="12"/>
      <c r="Y222" s="12"/>
      <c r="Z222" s="12"/>
      <c r="AA222" s="12"/>
      <c r="AB222" s="12"/>
      <c r="AC222" s="12"/>
      <c r="AD222" s="12"/>
      <c r="AE222" s="12"/>
      <c r="AR222" s="206" t="s">
        <v>165</v>
      </c>
      <c r="AT222" s="207" t="s">
        <v>78</v>
      </c>
      <c r="AU222" s="207" t="s">
        <v>84</v>
      </c>
      <c r="AY222" s="206" t="s">
        <v>146</v>
      </c>
      <c r="BK222" s="208">
        <f>SUM(BK223:BK224)</f>
        <v>0</v>
      </c>
    </row>
    <row r="223" s="2" customFormat="1" ht="16.5" customHeight="1">
      <c r="A223" s="36"/>
      <c r="B223" s="37"/>
      <c r="C223" s="211" t="s">
        <v>373</v>
      </c>
      <c r="D223" s="211" t="s">
        <v>148</v>
      </c>
      <c r="E223" s="212" t="s">
        <v>374</v>
      </c>
      <c r="F223" s="213" t="s">
        <v>375</v>
      </c>
      <c r="G223" s="214" t="s">
        <v>271</v>
      </c>
      <c r="H223" s="215">
        <v>1</v>
      </c>
      <c r="I223" s="216"/>
      <c r="J223" s="217">
        <f>ROUND(I223*H223,2)</f>
        <v>0</v>
      </c>
      <c r="K223" s="218"/>
      <c r="L223" s="42"/>
      <c r="M223" s="219" t="s">
        <v>1</v>
      </c>
      <c r="N223" s="220" t="s">
        <v>44</v>
      </c>
      <c r="O223" s="89"/>
      <c r="P223" s="221">
        <f>O223*H223</f>
        <v>0</v>
      </c>
      <c r="Q223" s="221">
        <v>0</v>
      </c>
      <c r="R223" s="221">
        <f>Q223*H223</f>
        <v>0</v>
      </c>
      <c r="S223" s="221">
        <v>0</v>
      </c>
      <c r="T223" s="222">
        <f>S223*H223</f>
        <v>0</v>
      </c>
      <c r="U223" s="36"/>
      <c r="V223" s="36"/>
      <c r="W223" s="36"/>
      <c r="X223" s="36"/>
      <c r="Y223" s="36"/>
      <c r="Z223" s="36"/>
      <c r="AA223" s="36"/>
      <c r="AB223" s="36"/>
      <c r="AC223" s="36"/>
      <c r="AD223" s="36"/>
      <c r="AE223" s="36"/>
      <c r="AR223" s="223" t="s">
        <v>312</v>
      </c>
      <c r="AT223" s="223" t="s">
        <v>148</v>
      </c>
      <c r="AU223" s="223" t="s">
        <v>91</v>
      </c>
      <c r="AY223" s="15" t="s">
        <v>146</v>
      </c>
      <c r="BE223" s="224">
        <f>IF(N223="základní",J223,0)</f>
        <v>0</v>
      </c>
      <c r="BF223" s="224">
        <f>IF(N223="snížená",J223,0)</f>
        <v>0</v>
      </c>
      <c r="BG223" s="224">
        <f>IF(N223="zákl. přenesená",J223,0)</f>
        <v>0</v>
      </c>
      <c r="BH223" s="224">
        <f>IF(N223="sníž. přenesená",J223,0)</f>
        <v>0</v>
      </c>
      <c r="BI223" s="224">
        <f>IF(N223="nulová",J223,0)</f>
        <v>0</v>
      </c>
      <c r="BJ223" s="15" t="s">
        <v>84</v>
      </c>
      <c r="BK223" s="224">
        <f>ROUND(I223*H223,2)</f>
        <v>0</v>
      </c>
      <c r="BL223" s="15" t="s">
        <v>312</v>
      </c>
      <c r="BM223" s="223" t="s">
        <v>376</v>
      </c>
    </row>
    <row r="224" s="2" customFormat="1">
      <c r="A224" s="36"/>
      <c r="B224" s="37"/>
      <c r="C224" s="38"/>
      <c r="D224" s="225" t="s">
        <v>163</v>
      </c>
      <c r="E224" s="38"/>
      <c r="F224" s="226" t="s">
        <v>377</v>
      </c>
      <c r="G224" s="38"/>
      <c r="H224" s="38"/>
      <c r="I224" s="227"/>
      <c r="J224" s="38"/>
      <c r="K224" s="38"/>
      <c r="L224" s="42"/>
      <c r="M224" s="252"/>
      <c r="N224" s="253"/>
      <c r="O224" s="254"/>
      <c r="P224" s="254"/>
      <c r="Q224" s="254"/>
      <c r="R224" s="254"/>
      <c r="S224" s="254"/>
      <c r="T224" s="255"/>
      <c r="U224" s="36"/>
      <c r="V224" s="36"/>
      <c r="W224" s="36"/>
      <c r="X224" s="36"/>
      <c r="Y224" s="36"/>
      <c r="Z224" s="36"/>
      <c r="AA224" s="36"/>
      <c r="AB224" s="36"/>
      <c r="AC224" s="36"/>
      <c r="AD224" s="36"/>
      <c r="AE224" s="36"/>
      <c r="AT224" s="15" t="s">
        <v>163</v>
      </c>
      <c r="AU224" s="15" t="s">
        <v>91</v>
      </c>
    </row>
    <row r="225" s="2" customFormat="1" ht="6.96" customHeight="1">
      <c r="A225" s="36"/>
      <c r="B225" s="64"/>
      <c r="C225" s="65"/>
      <c r="D225" s="65"/>
      <c r="E225" s="65"/>
      <c r="F225" s="65"/>
      <c r="G225" s="65"/>
      <c r="H225" s="65"/>
      <c r="I225" s="65"/>
      <c r="J225" s="65"/>
      <c r="K225" s="65"/>
      <c r="L225" s="42"/>
      <c r="M225" s="36"/>
      <c r="O225" s="36"/>
      <c r="P225" s="36"/>
      <c r="Q225" s="36"/>
      <c r="R225" s="36"/>
      <c r="S225" s="36"/>
      <c r="T225" s="36"/>
      <c r="U225" s="36"/>
      <c r="V225" s="36"/>
      <c r="W225" s="36"/>
      <c r="X225" s="36"/>
      <c r="Y225" s="36"/>
      <c r="Z225" s="36"/>
      <c r="AA225" s="36"/>
      <c r="AB225" s="36"/>
      <c r="AC225" s="36"/>
      <c r="AD225" s="36"/>
      <c r="AE225" s="36"/>
    </row>
  </sheetData>
  <sheetProtection sheet="1" autoFilter="0" formatColumns="0" formatRows="0" objects="1" scenarios="1" spinCount="100000" saltValue="imT9UVWuMv31yVCblgdkR8TortpNlk9VwQWjRyUoat8CgWUrdsOEe2BFAubmPudMquhUrld1HrApd+rOQvBZcw==" hashValue="IS93cTHMuXMFlwbOrBj5YvTJH9hg1gJFKDsQk/ha1LeeSXMbw2b2A1lFW1sSx055ARhxxQKn2Xyv4ZXM+T0FWw==" algorithmName="SHA-512" password="CC35"/>
  <autoFilter ref="C119:K224"/>
  <mergeCells count="6">
    <mergeCell ref="E7:H7"/>
    <mergeCell ref="E16:H16"/>
    <mergeCell ref="E25:H25"/>
    <mergeCell ref="E85:H85"/>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0"/>
      <c r="C3" s="131"/>
      <c r="D3" s="131"/>
      <c r="E3" s="131"/>
      <c r="F3" s="131"/>
      <c r="G3" s="131"/>
      <c r="H3" s="18"/>
    </row>
    <row r="4" s="1" customFormat="1" ht="24.96" customHeight="1">
      <c r="B4" s="18"/>
      <c r="C4" s="132" t="s">
        <v>378</v>
      </c>
      <c r="H4" s="18"/>
    </row>
    <row r="5" s="1" customFormat="1" ht="12" customHeight="1">
      <c r="B5" s="18"/>
      <c r="C5" s="256" t="s">
        <v>13</v>
      </c>
      <c r="D5" s="140" t="s">
        <v>14</v>
      </c>
      <c r="E5" s="1"/>
      <c r="F5" s="1"/>
      <c r="H5" s="18"/>
    </row>
    <row r="6" s="1" customFormat="1" ht="36.96" customHeight="1">
      <c r="B6" s="18"/>
      <c r="C6" s="257" t="s">
        <v>16</v>
      </c>
      <c r="D6" s="258" t="s">
        <v>17</v>
      </c>
      <c r="E6" s="1"/>
      <c r="F6" s="1"/>
      <c r="H6" s="18"/>
    </row>
    <row r="7" s="1" customFormat="1" ht="16.5" customHeight="1">
      <c r="B7" s="18"/>
      <c r="C7" s="134" t="s">
        <v>22</v>
      </c>
      <c r="D7" s="137" t="str">
        <f>'Rekapitulace stavby'!AN8</f>
        <v>14. 12. 2021</v>
      </c>
      <c r="H7" s="18"/>
    </row>
    <row r="8" s="2" customFormat="1" ht="10.8" customHeight="1">
      <c r="A8" s="36"/>
      <c r="B8" s="42"/>
      <c r="C8" s="36"/>
      <c r="D8" s="36"/>
      <c r="E8" s="36"/>
      <c r="F8" s="36"/>
      <c r="G8" s="36"/>
      <c r="H8" s="42"/>
    </row>
    <row r="9" s="11" customFormat="1" ht="29.28" customHeight="1">
      <c r="A9" s="183"/>
      <c r="B9" s="259"/>
      <c r="C9" s="260" t="s">
        <v>60</v>
      </c>
      <c r="D9" s="261" t="s">
        <v>61</v>
      </c>
      <c r="E9" s="261" t="s">
        <v>133</v>
      </c>
      <c r="F9" s="262" t="s">
        <v>379</v>
      </c>
      <c r="G9" s="183"/>
      <c r="H9" s="259"/>
    </row>
    <row r="10" s="2" customFormat="1" ht="26.4" customHeight="1">
      <c r="A10" s="36"/>
      <c r="B10" s="42"/>
      <c r="C10" s="263" t="s">
        <v>14</v>
      </c>
      <c r="D10" s="263" t="s">
        <v>17</v>
      </c>
      <c r="E10" s="36"/>
      <c r="F10" s="36"/>
      <c r="G10" s="36"/>
      <c r="H10" s="42"/>
    </row>
    <row r="11" s="2" customFormat="1" ht="16.8" customHeight="1">
      <c r="A11" s="36"/>
      <c r="B11" s="42"/>
      <c r="C11" s="264" t="s">
        <v>86</v>
      </c>
      <c r="D11" s="265" t="s">
        <v>87</v>
      </c>
      <c r="E11" s="266" t="s">
        <v>88</v>
      </c>
      <c r="F11" s="267">
        <v>853.03700000000003</v>
      </c>
      <c r="G11" s="36"/>
      <c r="H11" s="42"/>
    </row>
    <row r="12" s="2" customFormat="1" ht="16.8" customHeight="1">
      <c r="A12" s="36"/>
      <c r="B12" s="42"/>
      <c r="C12" s="268" t="s">
        <v>1</v>
      </c>
      <c r="D12" s="268" t="s">
        <v>92</v>
      </c>
      <c r="E12" s="15" t="s">
        <v>1</v>
      </c>
      <c r="F12" s="269">
        <v>848.07000000000005</v>
      </c>
      <c r="G12" s="36"/>
      <c r="H12" s="42"/>
    </row>
    <row r="13" s="2" customFormat="1" ht="16.8" customHeight="1">
      <c r="A13" s="36"/>
      <c r="B13" s="42"/>
      <c r="C13" s="268" t="s">
        <v>1</v>
      </c>
      <c r="D13" s="268" t="s">
        <v>380</v>
      </c>
      <c r="E13" s="15" t="s">
        <v>1</v>
      </c>
      <c r="F13" s="269">
        <v>118.884</v>
      </c>
      <c r="G13" s="36"/>
      <c r="H13" s="42"/>
    </row>
    <row r="14" s="2" customFormat="1" ht="16.8" customHeight="1">
      <c r="A14" s="36"/>
      <c r="B14" s="42"/>
      <c r="C14" s="268" t="s">
        <v>1</v>
      </c>
      <c r="D14" s="268" t="s">
        <v>381</v>
      </c>
      <c r="E14" s="15" t="s">
        <v>1</v>
      </c>
      <c r="F14" s="269">
        <v>-129.11699999999999</v>
      </c>
      <c r="G14" s="36"/>
      <c r="H14" s="42"/>
    </row>
    <row r="15" s="2" customFormat="1" ht="16.8" customHeight="1">
      <c r="A15" s="36"/>
      <c r="B15" s="42"/>
      <c r="C15" s="268" t="s">
        <v>1</v>
      </c>
      <c r="D15" s="268" t="s">
        <v>382</v>
      </c>
      <c r="E15" s="15" t="s">
        <v>1</v>
      </c>
      <c r="F15" s="269">
        <v>15.199999999999999</v>
      </c>
      <c r="G15" s="36"/>
      <c r="H15" s="42"/>
    </row>
    <row r="16" s="2" customFormat="1" ht="16.8" customHeight="1">
      <c r="A16" s="36"/>
      <c r="B16" s="42"/>
      <c r="C16" s="268" t="s">
        <v>1</v>
      </c>
      <c r="D16" s="268" t="s">
        <v>383</v>
      </c>
      <c r="E16" s="15" t="s">
        <v>1</v>
      </c>
      <c r="F16" s="269">
        <v>853.03700000000003</v>
      </c>
      <c r="G16" s="36"/>
      <c r="H16" s="42"/>
    </row>
    <row r="17" s="2" customFormat="1" ht="16.8" customHeight="1">
      <c r="A17" s="36"/>
      <c r="B17" s="42"/>
      <c r="C17" s="270" t="s">
        <v>384</v>
      </c>
      <c r="D17" s="36"/>
      <c r="E17" s="36"/>
      <c r="F17" s="36"/>
      <c r="G17" s="36"/>
      <c r="H17" s="42"/>
    </row>
    <row r="18" s="2" customFormat="1" ht="16.8" customHeight="1">
      <c r="A18" s="36"/>
      <c r="B18" s="42"/>
      <c r="C18" s="268" t="s">
        <v>281</v>
      </c>
      <c r="D18" s="268" t="s">
        <v>282</v>
      </c>
      <c r="E18" s="15" t="s">
        <v>88</v>
      </c>
      <c r="F18" s="269">
        <v>853.03700000000003</v>
      </c>
      <c r="G18" s="36"/>
      <c r="H18" s="42"/>
    </row>
    <row r="19" s="2" customFormat="1" ht="16.8" customHeight="1">
      <c r="A19" s="36"/>
      <c r="B19" s="42"/>
      <c r="C19" s="268" t="s">
        <v>286</v>
      </c>
      <c r="D19" s="268" t="s">
        <v>287</v>
      </c>
      <c r="E19" s="15" t="s">
        <v>288</v>
      </c>
      <c r="F19" s="269">
        <v>1706.0740000000001</v>
      </c>
      <c r="G19" s="36"/>
      <c r="H19" s="42"/>
    </row>
    <row r="20" s="2" customFormat="1" ht="16.8" customHeight="1">
      <c r="A20" s="36"/>
      <c r="B20" s="42"/>
      <c r="C20" s="264" t="s">
        <v>92</v>
      </c>
      <c r="D20" s="265" t="s">
        <v>93</v>
      </c>
      <c r="E20" s="266" t="s">
        <v>88</v>
      </c>
      <c r="F20" s="267">
        <v>848.07000000000005</v>
      </c>
      <c r="G20" s="36"/>
      <c r="H20" s="42"/>
    </row>
    <row r="21" s="2" customFormat="1" ht="16.8" customHeight="1">
      <c r="A21" s="36"/>
      <c r="B21" s="42"/>
      <c r="C21" s="268" t="s">
        <v>1</v>
      </c>
      <c r="D21" s="268" t="s">
        <v>385</v>
      </c>
      <c r="E21" s="15" t="s">
        <v>1</v>
      </c>
      <c r="F21" s="269">
        <v>38.159999999999997</v>
      </c>
      <c r="G21" s="36"/>
      <c r="H21" s="42"/>
    </row>
    <row r="22" s="2" customFormat="1" ht="16.8" customHeight="1">
      <c r="A22" s="36"/>
      <c r="B22" s="42"/>
      <c r="C22" s="268" t="s">
        <v>1</v>
      </c>
      <c r="D22" s="268" t="s">
        <v>386</v>
      </c>
      <c r="E22" s="15" t="s">
        <v>1</v>
      </c>
      <c r="F22" s="269">
        <v>95.489999999999995</v>
      </c>
      <c r="G22" s="36"/>
      <c r="H22" s="42"/>
    </row>
    <row r="23" s="2" customFormat="1" ht="16.8" customHeight="1">
      <c r="A23" s="36"/>
      <c r="B23" s="42"/>
      <c r="C23" s="268" t="s">
        <v>1</v>
      </c>
      <c r="D23" s="268" t="s">
        <v>387</v>
      </c>
      <c r="E23" s="15" t="s">
        <v>1</v>
      </c>
      <c r="F23" s="269">
        <v>20.329999999999998</v>
      </c>
      <c r="G23" s="36"/>
      <c r="H23" s="42"/>
    </row>
    <row r="24" s="2" customFormat="1" ht="16.8" customHeight="1">
      <c r="A24" s="36"/>
      <c r="B24" s="42"/>
      <c r="C24" s="268" t="s">
        <v>1</v>
      </c>
      <c r="D24" s="268" t="s">
        <v>388</v>
      </c>
      <c r="E24" s="15" t="s">
        <v>1</v>
      </c>
      <c r="F24" s="269">
        <v>182.22999999999999</v>
      </c>
      <c r="G24" s="36"/>
      <c r="H24" s="42"/>
    </row>
    <row r="25" s="2" customFormat="1" ht="16.8" customHeight="1">
      <c r="A25" s="36"/>
      <c r="B25" s="42"/>
      <c r="C25" s="268" t="s">
        <v>1</v>
      </c>
      <c r="D25" s="268" t="s">
        <v>389</v>
      </c>
      <c r="E25" s="15" t="s">
        <v>1</v>
      </c>
      <c r="F25" s="269">
        <v>486.86000000000001</v>
      </c>
      <c r="G25" s="36"/>
      <c r="H25" s="42"/>
    </row>
    <row r="26" s="2" customFormat="1" ht="16.8" customHeight="1">
      <c r="A26" s="36"/>
      <c r="B26" s="42"/>
      <c r="C26" s="268" t="s">
        <v>1</v>
      </c>
      <c r="D26" s="268" t="s">
        <v>390</v>
      </c>
      <c r="E26" s="15" t="s">
        <v>1</v>
      </c>
      <c r="F26" s="269">
        <v>25</v>
      </c>
      <c r="G26" s="36"/>
      <c r="H26" s="42"/>
    </row>
    <row r="27" s="2" customFormat="1" ht="16.8" customHeight="1">
      <c r="A27" s="36"/>
      <c r="B27" s="42"/>
      <c r="C27" s="268" t="s">
        <v>1</v>
      </c>
      <c r="D27" s="268" t="s">
        <v>383</v>
      </c>
      <c r="E27" s="15" t="s">
        <v>1</v>
      </c>
      <c r="F27" s="269">
        <v>848.07000000000005</v>
      </c>
      <c r="G27" s="36"/>
      <c r="H27" s="42"/>
    </row>
    <row r="28" s="2" customFormat="1" ht="16.8" customHeight="1">
      <c r="A28" s="36"/>
      <c r="B28" s="42"/>
      <c r="C28" s="270" t="s">
        <v>384</v>
      </c>
      <c r="D28" s="36"/>
      <c r="E28" s="36"/>
      <c r="F28" s="36"/>
      <c r="G28" s="36"/>
      <c r="H28" s="42"/>
    </row>
    <row r="29" s="2" customFormat="1">
      <c r="A29" s="36"/>
      <c r="B29" s="42"/>
      <c r="C29" s="268" t="s">
        <v>207</v>
      </c>
      <c r="D29" s="268" t="s">
        <v>208</v>
      </c>
      <c r="E29" s="15" t="s">
        <v>88</v>
      </c>
      <c r="F29" s="269">
        <v>848.07000000000005</v>
      </c>
      <c r="G29" s="36"/>
      <c r="H29" s="42"/>
    </row>
    <row r="30" s="2" customFormat="1" ht="16.8" customHeight="1">
      <c r="A30" s="36"/>
      <c r="B30" s="42"/>
      <c r="C30" s="264" t="s">
        <v>96</v>
      </c>
      <c r="D30" s="265" t="s">
        <v>97</v>
      </c>
      <c r="E30" s="266" t="s">
        <v>98</v>
      </c>
      <c r="F30" s="267">
        <v>627.01999999999998</v>
      </c>
      <c r="G30" s="36"/>
      <c r="H30" s="42"/>
    </row>
    <row r="31" s="2" customFormat="1" ht="16.8" customHeight="1">
      <c r="A31" s="36"/>
      <c r="B31" s="42"/>
      <c r="C31" s="268" t="s">
        <v>1</v>
      </c>
      <c r="D31" s="268" t="s">
        <v>391</v>
      </c>
      <c r="E31" s="15" t="s">
        <v>1</v>
      </c>
      <c r="F31" s="269">
        <v>63.340000000000003</v>
      </c>
      <c r="G31" s="36"/>
      <c r="H31" s="42"/>
    </row>
    <row r="32" s="2" customFormat="1" ht="16.8" customHeight="1">
      <c r="A32" s="36"/>
      <c r="B32" s="42"/>
      <c r="C32" s="268" t="s">
        <v>1</v>
      </c>
      <c r="D32" s="268" t="s">
        <v>392</v>
      </c>
      <c r="E32" s="15" t="s">
        <v>1</v>
      </c>
      <c r="F32" s="269">
        <v>118.24</v>
      </c>
      <c r="G32" s="36"/>
      <c r="H32" s="42"/>
    </row>
    <row r="33" s="2" customFormat="1" ht="16.8" customHeight="1">
      <c r="A33" s="36"/>
      <c r="B33" s="42"/>
      <c r="C33" s="268" t="s">
        <v>1</v>
      </c>
      <c r="D33" s="268" t="s">
        <v>393</v>
      </c>
      <c r="E33" s="15" t="s">
        <v>1</v>
      </c>
      <c r="F33" s="269">
        <v>104.34</v>
      </c>
      <c r="G33" s="36"/>
      <c r="H33" s="42"/>
    </row>
    <row r="34" s="2" customFormat="1" ht="16.8" customHeight="1">
      <c r="A34" s="36"/>
      <c r="B34" s="42"/>
      <c r="C34" s="268" t="s">
        <v>1</v>
      </c>
      <c r="D34" s="268" t="s">
        <v>394</v>
      </c>
      <c r="E34" s="15" t="s">
        <v>1</v>
      </c>
      <c r="F34" s="269">
        <v>195.05000000000001</v>
      </c>
      <c r="G34" s="36"/>
      <c r="H34" s="42"/>
    </row>
    <row r="35" s="2" customFormat="1" ht="16.8" customHeight="1">
      <c r="A35" s="36"/>
      <c r="B35" s="42"/>
      <c r="C35" s="268" t="s">
        <v>1</v>
      </c>
      <c r="D35" s="268" t="s">
        <v>395</v>
      </c>
      <c r="E35" s="15" t="s">
        <v>1</v>
      </c>
      <c r="F35" s="269">
        <v>146.05000000000001</v>
      </c>
      <c r="G35" s="36"/>
      <c r="H35" s="42"/>
    </row>
    <row r="36" s="2" customFormat="1" ht="16.8" customHeight="1">
      <c r="A36" s="36"/>
      <c r="B36" s="42"/>
      <c r="C36" s="268" t="s">
        <v>1</v>
      </c>
      <c r="D36" s="268" t="s">
        <v>383</v>
      </c>
      <c r="E36" s="15" t="s">
        <v>1</v>
      </c>
      <c r="F36" s="269">
        <v>627.01999999999998</v>
      </c>
      <c r="G36" s="36"/>
      <c r="H36" s="42"/>
    </row>
    <row r="37" s="2" customFormat="1" ht="16.8" customHeight="1">
      <c r="A37" s="36"/>
      <c r="B37" s="42"/>
      <c r="C37" s="270" t="s">
        <v>384</v>
      </c>
      <c r="D37" s="36"/>
      <c r="E37" s="36"/>
      <c r="F37" s="36"/>
      <c r="G37" s="36"/>
      <c r="H37" s="42"/>
    </row>
    <row r="38" s="2" customFormat="1">
      <c r="A38" s="36"/>
      <c r="B38" s="42"/>
      <c r="C38" s="268" t="s">
        <v>234</v>
      </c>
      <c r="D38" s="268" t="s">
        <v>235</v>
      </c>
      <c r="E38" s="15" t="s">
        <v>98</v>
      </c>
      <c r="F38" s="269">
        <v>627.01999999999998</v>
      </c>
      <c r="G38" s="36"/>
      <c r="H38" s="42"/>
    </row>
    <row r="39" s="2" customFormat="1" ht="16.8" customHeight="1">
      <c r="A39" s="36"/>
      <c r="B39" s="42"/>
      <c r="C39" s="264" t="s">
        <v>100</v>
      </c>
      <c r="D39" s="265" t="s">
        <v>101</v>
      </c>
      <c r="E39" s="266" t="s">
        <v>98</v>
      </c>
      <c r="F39" s="267">
        <v>561.82000000000005</v>
      </c>
      <c r="G39" s="36"/>
      <c r="H39" s="42"/>
    </row>
    <row r="40" s="2" customFormat="1" ht="16.8" customHeight="1">
      <c r="A40" s="36"/>
      <c r="B40" s="42"/>
      <c r="C40" s="268" t="s">
        <v>1</v>
      </c>
      <c r="D40" s="268" t="s">
        <v>396</v>
      </c>
      <c r="E40" s="15" t="s">
        <v>1</v>
      </c>
      <c r="F40" s="269">
        <v>28.010000000000002</v>
      </c>
      <c r="G40" s="36"/>
      <c r="H40" s="42"/>
    </row>
    <row r="41" s="2" customFormat="1" ht="16.8" customHeight="1">
      <c r="A41" s="36"/>
      <c r="B41" s="42"/>
      <c r="C41" s="268" t="s">
        <v>1</v>
      </c>
      <c r="D41" s="268" t="s">
        <v>397</v>
      </c>
      <c r="E41" s="15" t="s">
        <v>1</v>
      </c>
      <c r="F41" s="269">
        <v>180.47999999999999</v>
      </c>
      <c r="G41" s="36"/>
      <c r="H41" s="42"/>
    </row>
    <row r="42" s="2" customFormat="1" ht="16.8" customHeight="1">
      <c r="A42" s="36"/>
      <c r="B42" s="42"/>
      <c r="C42" s="268" t="s">
        <v>1</v>
      </c>
      <c r="D42" s="268" t="s">
        <v>398</v>
      </c>
      <c r="E42" s="15" t="s">
        <v>1</v>
      </c>
      <c r="F42" s="269">
        <v>253.33000000000001</v>
      </c>
      <c r="G42" s="36"/>
      <c r="H42" s="42"/>
    </row>
    <row r="43" s="2" customFormat="1" ht="16.8" customHeight="1">
      <c r="A43" s="36"/>
      <c r="B43" s="42"/>
      <c r="C43" s="268" t="s">
        <v>1</v>
      </c>
      <c r="D43" s="268" t="s">
        <v>399</v>
      </c>
      <c r="E43" s="15" t="s">
        <v>1</v>
      </c>
      <c r="F43" s="269">
        <v>100</v>
      </c>
      <c r="G43" s="36"/>
      <c r="H43" s="42"/>
    </row>
    <row r="44" s="2" customFormat="1" ht="16.8" customHeight="1">
      <c r="A44" s="36"/>
      <c r="B44" s="42"/>
      <c r="C44" s="268" t="s">
        <v>1</v>
      </c>
      <c r="D44" s="268" t="s">
        <v>383</v>
      </c>
      <c r="E44" s="15" t="s">
        <v>1</v>
      </c>
      <c r="F44" s="269">
        <v>561.82000000000005</v>
      </c>
      <c r="G44" s="36"/>
      <c r="H44" s="42"/>
    </row>
    <row r="45" s="2" customFormat="1" ht="16.8" customHeight="1">
      <c r="A45" s="36"/>
      <c r="B45" s="42"/>
      <c r="C45" s="270" t="s">
        <v>384</v>
      </c>
      <c r="D45" s="36"/>
      <c r="E45" s="36"/>
      <c r="F45" s="36"/>
      <c r="G45" s="36"/>
      <c r="H45" s="42"/>
    </row>
    <row r="46" s="2" customFormat="1" ht="16.8" customHeight="1">
      <c r="A46" s="36"/>
      <c r="B46" s="42"/>
      <c r="C46" s="268" t="s">
        <v>229</v>
      </c>
      <c r="D46" s="268" t="s">
        <v>230</v>
      </c>
      <c r="E46" s="15" t="s">
        <v>98</v>
      </c>
      <c r="F46" s="269">
        <v>561.82000000000005</v>
      </c>
      <c r="G46" s="36"/>
      <c r="H46" s="42"/>
    </row>
    <row r="47" s="2" customFormat="1" ht="16.8" customHeight="1">
      <c r="A47" s="36"/>
      <c r="B47" s="42"/>
      <c r="C47" s="264" t="s">
        <v>103</v>
      </c>
      <c r="D47" s="265" t="s">
        <v>104</v>
      </c>
      <c r="E47" s="266" t="s">
        <v>98</v>
      </c>
      <c r="F47" s="267">
        <v>710.46000000000004</v>
      </c>
      <c r="G47" s="36"/>
      <c r="H47" s="42"/>
    </row>
    <row r="48" s="2" customFormat="1" ht="16.8" customHeight="1">
      <c r="A48" s="36"/>
      <c r="B48" s="42"/>
      <c r="C48" s="268" t="s">
        <v>1</v>
      </c>
      <c r="D48" s="268" t="s">
        <v>400</v>
      </c>
      <c r="E48" s="15" t="s">
        <v>1</v>
      </c>
      <c r="F48" s="269">
        <v>13.57</v>
      </c>
      <c r="G48" s="36"/>
      <c r="H48" s="42"/>
    </row>
    <row r="49" s="2" customFormat="1" ht="16.8" customHeight="1">
      <c r="A49" s="36"/>
      <c r="B49" s="42"/>
      <c r="C49" s="268" t="s">
        <v>1</v>
      </c>
      <c r="D49" s="268" t="s">
        <v>401</v>
      </c>
      <c r="E49" s="15" t="s">
        <v>1</v>
      </c>
      <c r="F49" s="269">
        <v>50.43</v>
      </c>
      <c r="G49" s="36"/>
      <c r="H49" s="42"/>
    </row>
    <row r="50" s="2" customFormat="1" ht="16.8" customHeight="1">
      <c r="A50" s="36"/>
      <c r="B50" s="42"/>
      <c r="C50" s="268" t="s">
        <v>1</v>
      </c>
      <c r="D50" s="268" t="s">
        <v>402</v>
      </c>
      <c r="E50" s="15" t="s">
        <v>1</v>
      </c>
      <c r="F50" s="269">
        <v>36.799999999999997</v>
      </c>
      <c r="G50" s="36"/>
      <c r="H50" s="42"/>
    </row>
    <row r="51" s="2" customFormat="1" ht="16.8" customHeight="1">
      <c r="A51" s="36"/>
      <c r="B51" s="42"/>
      <c r="C51" s="268" t="s">
        <v>1</v>
      </c>
      <c r="D51" s="268" t="s">
        <v>403</v>
      </c>
      <c r="E51" s="15" t="s">
        <v>1</v>
      </c>
      <c r="F51" s="269">
        <v>150.36000000000001</v>
      </c>
      <c r="G51" s="36"/>
      <c r="H51" s="42"/>
    </row>
    <row r="52" s="2" customFormat="1" ht="16.8" customHeight="1">
      <c r="A52" s="36"/>
      <c r="B52" s="42"/>
      <c r="C52" s="268" t="s">
        <v>1</v>
      </c>
      <c r="D52" s="268" t="s">
        <v>404</v>
      </c>
      <c r="E52" s="15" t="s">
        <v>1</v>
      </c>
      <c r="F52" s="269">
        <v>459.30000000000001</v>
      </c>
      <c r="G52" s="36"/>
      <c r="H52" s="42"/>
    </row>
    <row r="53" s="2" customFormat="1" ht="16.8" customHeight="1">
      <c r="A53" s="36"/>
      <c r="B53" s="42"/>
      <c r="C53" s="268" t="s">
        <v>1</v>
      </c>
      <c r="D53" s="268" t="s">
        <v>383</v>
      </c>
      <c r="E53" s="15" t="s">
        <v>1</v>
      </c>
      <c r="F53" s="269">
        <v>710.46000000000004</v>
      </c>
      <c r="G53" s="36"/>
      <c r="H53" s="42"/>
    </row>
    <row r="54" s="2" customFormat="1" ht="16.8" customHeight="1">
      <c r="A54" s="36"/>
      <c r="B54" s="42"/>
      <c r="C54" s="270" t="s">
        <v>384</v>
      </c>
      <c r="D54" s="36"/>
      <c r="E54" s="36"/>
      <c r="F54" s="36"/>
      <c r="G54" s="36"/>
      <c r="H54" s="42"/>
    </row>
    <row r="55" s="2" customFormat="1" ht="16.8" customHeight="1">
      <c r="A55" s="36"/>
      <c r="B55" s="42"/>
      <c r="C55" s="268" t="s">
        <v>259</v>
      </c>
      <c r="D55" s="268" t="s">
        <v>260</v>
      </c>
      <c r="E55" s="15" t="s">
        <v>98</v>
      </c>
      <c r="F55" s="269">
        <v>710.46000000000004</v>
      </c>
      <c r="G55" s="36"/>
      <c r="H55" s="42"/>
    </row>
    <row r="56" s="2" customFormat="1" ht="16.8" customHeight="1">
      <c r="A56" s="36"/>
      <c r="B56" s="42"/>
      <c r="C56" s="264" t="s">
        <v>106</v>
      </c>
      <c r="D56" s="265" t="s">
        <v>107</v>
      </c>
      <c r="E56" s="266" t="s">
        <v>98</v>
      </c>
      <c r="F56" s="267">
        <v>890.61000000000001</v>
      </c>
      <c r="G56" s="36"/>
      <c r="H56" s="42"/>
    </row>
    <row r="57" s="2" customFormat="1" ht="16.8" customHeight="1">
      <c r="A57" s="36"/>
      <c r="B57" s="42"/>
      <c r="C57" s="268" t="s">
        <v>1</v>
      </c>
      <c r="D57" s="268" t="s">
        <v>405</v>
      </c>
      <c r="E57" s="15" t="s">
        <v>1</v>
      </c>
      <c r="F57" s="269">
        <v>35.399999999999999</v>
      </c>
      <c r="G57" s="36"/>
      <c r="H57" s="42"/>
    </row>
    <row r="58" s="2" customFormat="1" ht="16.8" customHeight="1">
      <c r="A58" s="36"/>
      <c r="B58" s="42"/>
      <c r="C58" s="268" t="s">
        <v>1</v>
      </c>
      <c r="D58" s="268" t="s">
        <v>406</v>
      </c>
      <c r="E58" s="15" t="s">
        <v>1</v>
      </c>
      <c r="F58" s="269">
        <v>57.299999999999997</v>
      </c>
      <c r="G58" s="36"/>
      <c r="H58" s="42"/>
    </row>
    <row r="59" s="2" customFormat="1" ht="16.8" customHeight="1">
      <c r="A59" s="36"/>
      <c r="B59" s="42"/>
      <c r="C59" s="268" t="s">
        <v>1</v>
      </c>
      <c r="D59" s="268" t="s">
        <v>407</v>
      </c>
      <c r="E59" s="15" t="s">
        <v>1</v>
      </c>
      <c r="F59" s="269">
        <v>60.670000000000002</v>
      </c>
      <c r="G59" s="36"/>
      <c r="H59" s="42"/>
    </row>
    <row r="60" s="2" customFormat="1" ht="16.8" customHeight="1">
      <c r="A60" s="36"/>
      <c r="B60" s="42"/>
      <c r="C60" s="268" t="s">
        <v>1</v>
      </c>
      <c r="D60" s="268" t="s">
        <v>408</v>
      </c>
      <c r="E60" s="15" t="s">
        <v>1</v>
      </c>
      <c r="F60" s="269">
        <v>229.84999999999999</v>
      </c>
      <c r="G60" s="36"/>
      <c r="H60" s="42"/>
    </row>
    <row r="61" s="2" customFormat="1" ht="16.8" customHeight="1">
      <c r="A61" s="36"/>
      <c r="B61" s="42"/>
      <c r="C61" s="268" t="s">
        <v>1</v>
      </c>
      <c r="D61" s="268" t="s">
        <v>409</v>
      </c>
      <c r="E61" s="15" t="s">
        <v>1</v>
      </c>
      <c r="F61" s="269">
        <v>407.38999999999999</v>
      </c>
      <c r="G61" s="36"/>
      <c r="H61" s="42"/>
    </row>
    <row r="62" s="2" customFormat="1" ht="16.8" customHeight="1">
      <c r="A62" s="36"/>
      <c r="B62" s="42"/>
      <c r="C62" s="268" t="s">
        <v>1</v>
      </c>
      <c r="D62" s="268" t="s">
        <v>399</v>
      </c>
      <c r="E62" s="15" t="s">
        <v>1</v>
      </c>
      <c r="F62" s="269">
        <v>100</v>
      </c>
      <c r="G62" s="36"/>
      <c r="H62" s="42"/>
    </row>
    <row r="63" s="2" customFormat="1" ht="16.8" customHeight="1">
      <c r="A63" s="36"/>
      <c r="B63" s="42"/>
      <c r="C63" s="268" t="s">
        <v>1</v>
      </c>
      <c r="D63" s="268" t="s">
        <v>383</v>
      </c>
      <c r="E63" s="15" t="s">
        <v>1</v>
      </c>
      <c r="F63" s="269">
        <v>890.61000000000001</v>
      </c>
      <c r="G63" s="36"/>
      <c r="H63" s="42"/>
    </row>
    <row r="64" s="2" customFormat="1" ht="16.8" customHeight="1">
      <c r="A64" s="36"/>
      <c r="B64" s="42"/>
      <c r="C64" s="270" t="s">
        <v>384</v>
      </c>
      <c r="D64" s="36"/>
      <c r="E64" s="36"/>
      <c r="F64" s="36"/>
      <c r="G64" s="36"/>
      <c r="H64" s="42"/>
    </row>
    <row r="65" s="2" customFormat="1" ht="16.8" customHeight="1">
      <c r="A65" s="36"/>
      <c r="B65" s="42"/>
      <c r="C65" s="268" t="s">
        <v>264</v>
      </c>
      <c r="D65" s="268" t="s">
        <v>265</v>
      </c>
      <c r="E65" s="15" t="s">
        <v>98</v>
      </c>
      <c r="F65" s="269">
        <v>890.61000000000001</v>
      </c>
      <c r="G65" s="36"/>
      <c r="H65" s="42"/>
    </row>
    <row r="66" s="2" customFormat="1" ht="16.8" customHeight="1">
      <c r="A66" s="36"/>
      <c r="B66" s="42"/>
      <c r="C66" s="264" t="s">
        <v>109</v>
      </c>
      <c r="D66" s="265" t="s">
        <v>110</v>
      </c>
      <c r="E66" s="266" t="s">
        <v>98</v>
      </c>
      <c r="F66" s="267">
        <v>1258.55</v>
      </c>
      <c r="G66" s="36"/>
      <c r="H66" s="42"/>
    </row>
    <row r="67" s="2" customFormat="1" ht="16.8" customHeight="1">
      <c r="A67" s="36"/>
      <c r="B67" s="42"/>
      <c r="C67" s="268" t="s">
        <v>1</v>
      </c>
      <c r="D67" s="268" t="s">
        <v>410</v>
      </c>
      <c r="E67" s="15" t="s">
        <v>1</v>
      </c>
      <c r="F67" s="269">
        <v>291.02999999999997</v>
      </c>
      <c r="G67" s="36"/>
      <c r="H67" s="42"/>
    </row>
    <row r="68" s="2" customFormat="1" ht="16.8" customHeight="1">
      <c r="A68" s="36"/>
      <c r="B68" s="42"/>
      <c r="C68" s="268" t="s">
        <v>1</v>
      </c>
      <c r="D68" s="268" t="s">
        <v>411</v>
      </c>
      <c r="E68" s="15" t="s">
        <v>1</v>
      </c>
      <c r="F68" s="269">
        <v>336.29000000000002</v>
      </c>
      <c r="G68" s="36"/>
      <c r="H68" s="42"/>
    </row>
    <row r="69" s="2" customFormat="1" ht="16.8" customHeight="1">
      <c r="A69" s="36"/>
      <c r="B69" s="42"/>
      <c r="C69" s="268" t="s">
        <v>1</v>
      </c>
      <c r="D69" s="268" t="s">
        <v>412</v>
      </c>
      <c r="E69" s="15" t="s">
        <v>1</v>
      </c>
      <c r="F69" s="269">
        <v>631.23000000000002</v>
      </c>
      <c r="G69" s="36"/>
      <c r="H69" s="42"/>
    </row>
    <row r="70" s="2" customFormat="1" ht="16.8" customHeight="1">
      <c r="A70" s="36"/>
      <c r="B70" s="42"/>
      <c r="C70" s="268" t="s">
        <v>1</v>
      </c>
      <c r="D70" s="268" t="s">
        <v>383</v>
      </c>
      <c r="E70" s="15" t="s">
        <v>1</v>
      </c>
      <c r="F70" s="269">
        <v>1258.55</v>
      </c>
      <c r="G70" s="36"/>
      <c r="H70" s="42"/>
    </row>
    <row r="71" s="2" customFormat="1" ht="16.8" customHeight="1">
      <c r="A71" s="36"/>
      <c r="B71" s="42"/>
      <c r="C71" s="270" t="s">
        <v>384</v>
      </c>
      <c r="D71" s="36"/>
      <c r="E71" s="36"/>
      <c r="F71" s="36"/>
      <c r="G71" s="36"/>
      <c r="H71" s="42"/>
    </row>
    <row r="72" s="2" customFormat="1" ht="16.8" customHeight="1">
      <c r="A72" s="36"/>
      <c r="B72" s="42"/>
      <c r="C72" s="268" t="s">
        <v>239</v>
      </c>
      <c r="D72" s="268" t="s">
        <v>240</v>
      </c>
      <c r="E72" s="15" t="s">
        <v>98</v>
      </c>
      <c r="F72" s="269">
        <v>1258.55</v>
      </c>
      <c r="G72" s="36"/>
      <c r="H72" s="42"/>
    </row>
    <row r="73" s="2" customFormat="1" ht="16.8" customHeight="1">
      <c r="A73" s="36"/>
      <c r="B73" s="42"/>
      <c r="C73" s="268" t="s">
        <v>244</v>
      </c>
      <c r="D73" s="268" t="s">
        <v>245</v>
      </c>
      <c r="E73" s="15" t="s">
        <v>246</v>
      </c>
      <c r="F73" s="269">
        <v>37.756999999999998</v>
      </c>
      <c r="G73" s="36"/>
      <c r="H73" s="42"/>
    </row>
    <row r="74" s="2" customFormat="1" ht="16.8" customHeight="1">
      <c r="A74" s="36"/>
      <c r="B74" s="42"/>
      <c r="C74" s="264" t="s">
        <v>112</v>
      </c>
      <c r="D74" s="265" t="s">
        <v>113</v>
      </c>
      <c r="E74" s="266" t="s">
        <v>98</v>
      </c>
      <c r="F74" s="267">
        <v>1707.04</v>
      </c>
      <c r="G74" s="36"/>
      <c r="H74" s="42"/>
    </row>
    <row r="75" s="2" customFormat="1" ht="16.8" customHeight="1">
      <c r="A75" s="36"/>
      <c r="B75" s="42"/>
      <c r="C75" s="268" t="s">
        <v>1</v>
      </c>
      <c r="D75" s="268" t="s">
        <v>413</v>
      </c>
      <c r="E75" s="15" t="s">
        <v>1</v>
      </c>
      <c r="F75" s="269">
        <v>455.68000000000001</v>
      </c>
      <c r="G75" s="36"/>
      <c r="H75" s="42"/>
    </row>
    <row r="76" s="2" customFormat="1" ht="16.8" customHeight="1">
      <c r="A76" s="36"/>
      <c r="B76" s="42"/>
      <c r="C76" s="268" t="s">
        <v>1</v>
      </c>
      <c r="D76" s="268" t="s">
        <v>414</v>
      </c>
      <c r="E76" s="15" t="s">
        <v>1</v>
      </c>
      <c r="F76" s="269">
        <v>373.79000000000002</v>
      </c>
      <c r="G76" s="36"/>
      <c r="H76" s="42"/>
    </row>
    <row r="77" s="2" customFormat="1" ht="16.8" customHeight="1">
      <c r="A77" s="36"/>
      <c r="B77" s="42"/>
      <c r="C77" s="268" t="s">
        <v>1</v>
      </c>
      <c r="D77" s="268" t="s">
        <v>415</v>
      </c>
      <c r="E77" s="15" t="s">
        <v>1</v>
      </c>
      <c r="F77" s="269">
        <v>777.57000000000005</v>
      </c>
      <c r="G77" s="36"/>
      <c r="H77" s="42"/>
    </row>
    <row r="78" s="2" customFormat="1" ht="16.8" customHeight="1">
      <c r="A78" s="36"/>
      <c r="B78" s="42"/>
      <c r="C78" s="268" t="s">
        <v>1</v>
      </c>
      <c r="D78" s="268" t="s">
        <v>399</v>
      </c>
      <c r="E78" s="15" t="s">
        <v>1</v>
      </c>
      <c r="F78" s="269">
        <v>100</v>
      </c>
      <c r="G78" s="36"/>
      <c r="H78" s="42"/>
    </row>
    <row r="79" s="2" customFormat="1" ht="16.8" customHeight="1">
      <c r="A79" s="36"/>
      <c r="B79" s="42"/>
      <c r="C79" s="268" t="s">
        <v>1</v>
      </c>
      <c r="D79" s="268" t="s">
        <v>383</v>
      </c>
      <c r="E79" s="15" t="s">
        <v>1</v>
      </c>
      <c r="F79" s="269">
        <v>1707.04</v>
      </c>
      <c r="G79" s="36"/>
      <c r="H79" s="42"/>
    </row>
    <row r="80" s="2" customFormat="1" ht="16.8" customHeight="1">
      <c r="A80" s="36"/>
      <c r="B80" s="42"/>
      <c r="C80" s="270" t="s">
        <v>384</v>
      </c>
      <c r="D80" s="36"/>
      <c r="E80" s="36"/>
      <c r="F80" s="36"/>
      <c r="G80" s="36"/>
      <c r="H80" s="42"/>
    </row>
    <row r="81" s="2" customFormat="1" ht="16.8" customHeight="1">
      <c r="A81" s="36"/>
      <c r="B81" s="42"/>
      <c r="C81" s="268" t="s">
        <v>250</v>
      </c>
      <c r="D81" s="268" t="s">
        <v>251</v>
      </c>
      <c r="E81" s="15" t="s">
        <v>98</v>
      </c>
      <c r="F81" s="269">
        <v>1707.04</v>
      </c>
      <c r="G81" s="36"/>
      <c r="H81" s="42"/>
    </row>
    <row r="82" s="2" customFormat="1" ht="16.8" customHeight="1">
      <c r="A82" s="36"/>
      <c r="B82" s="42"/>
      <c r="C82" s="268" t="s">
        <v>254</v>
      </c>
      <c r="D82" s="268" t="s">
        <v>255</v>
      </c>
      <c r="E82" s="15" t="s">
        <v>246</v>
      </c>
      <c r="F82" s="269">
        <v>51.210999999999999</v>
      </c>
      <c r="G82" s="36"/>
      <c r="H82" s="42"/>
    </row>
    <row r="83" s="2" customFormat="1" ht="16.8" customHeight="1">
      <c r="A83" s="36"/>
      <c r="B83" s="42"/>
      <c r="C83" s="264" t="s">
        <v>115</v>
      </c>
      <c r="D83" s="265" t="s">
        <v>116</v>
      </c>
      <c r="E83" s="266" t="s">
        <v>88</v>
      </c>
      <c r="F83" s="267">
        <v>430.38999999999999</v>
      </c>
      <c r="G83" s="36"/>
      <c r="H83" s="42"/>
    </row>
    <row r="84" s="2" customFormat="1" ht="16.8" customHeight="1">
      <c r="A84" s="36"/>
      <c r="B84" s="42"/>
      <c r="C84" s="268" t="s">
        <v>1</v>
      </c>
      <c r="D84" s="268" t="s">
        <v>416</v>
      </c>
      <c r="E84" s="15" t="s">
        <v>1</v>
      </c>
      <c r="F84" s="269">
        <v>17.52</v>
      </c>
      <c r="G84" s="36"/>
      <c r="H84" s="42"/>
    </row>
    <row r="85" s="2" customFormat="1" ht="16.8" customHeight="1">
      <c r="A85" s="36"/>
      <c r="B85" s="42"/>
      <c r="C85" s="268" t="s">
        <v>1</v>
      </c>
      <c r="D85" s="268" t="s">
        <v>417</v>
      </c>
      <c r="E85" s="15" t="s">
        <v>1</v>
      </c>
      <c r="F85" s="269">
        <v>27.18</v>
      </c>
      <c r="G85" s="36"/>
      <c r="H85" s="42"/>
    </row>
    <row r="86" s="2" customFormat="1" ht="16.8" customHeight="1">
      <c r="A86" s="36"/>
      <c r="B86" s="42"/>
      <c r="C86" s="268" t="s">
        <v>1</v>
      </c>
      <c r="D86" s="268" t="s">
        <v>418</v>
      </c>
      <c r="E86" s="15" t="s">
        <v>1</v>
      </c>
      <c r="F86" s="269">
        <v>17.129999999999999</v>
      </c>
      <c r="G86" s="36"/>
      <c r="H86" s="42"/>
    </row>
    <row r="87" s="2" customFormat="1" ht="16.8" customHeight="1">
      <c r="A87" s="36"/>
      <c r="B87" s="42"/>
      <c r="C87" s="268" t="s">
        <v>1</v>
      </c>
      <c r="D87" s="268" t="s">
        <v>419</v>
      </c>
      <c r="E87" s="15" t="s">
        <v>1</v>
      </c>
      <c r="F87" s="269">
        <v>119</v>
      </c>
      <c r="G87" s="36"/>
      <c r="H87" s="42"/>
    </row>
    <row r="88" s="2" customFormat="1" ht="16.8" customHeight="1">
      <c r="A88" s="36"/>
      <c r="B88" s="42"/>
      <c r="C88" s="268" t="s">
        <v>1</v>
      </c>
      <c r="D88" s="268" t="s">
        <v>420</v>
      </c>
      <c r="E88" s="15" t="s">
        <v>1</v>
      </c>
      <c r="F88" s="269">
        <v>249.56</v>
      </c>
      <c r="G88" s="36"/>
      <c r="H88" s="42"/>
    </row>
    <row r="89" s="2" customFormat="1" ht="16.8" customHeight="1">
      <c r="A89" s="36"/>
      <c r="B89" s="42"/>
      <c r="C89" s="268" t="s">
        <v>1</v>
      </c>
      <c r="D89" s="268" t="s">
        <v>383</v>
      </c>
      <c r="E89" s="15" t="s">
        <v>1</v>
      </c>
      <c r="F89" s="269">
        <v>430.38999999999999</v>
      </c>
      <c r="G89" s="36"/>
      <c r="H89" s="42"/>
    </row>
    <row r="90" s="2" customFormat="1" ht="16.8" customHeight="1">
      <c r="A90" s="36"/>
      <c r="B90" s="42"/>
      <c r="C90" s="270" t="s">
        <v>384</v>
      </c>
      <c r="D90" s="36"/>
      <c r="E90" s="36"/>
      <c r="F90" s="36"/>
      <c r="G90" s="36"/>
      <c r="H90" s="42"/>
    </row>
    <row r="91" s="2" customFormat="1">
      <c r="A91" s="36"/>
      <c r="B91" s="42"/>
      <c r="C91" s="268" t="s">
        <v>191</v>
      </c>
      <c r="D91" s="268" t="s">
        <v>192</v>
      </c>
      <c r="E91" s="15" t="s">
        <v>88</v>
      </c>
      <c r="F91" s="269">
        <v>430.38999999999999</v>
      </c>
      <c r="G91" s="36"/>
      <c r="H91" s="42"/>
    </row>
    <row r="92" s="2" customFormat="1">
      <c r="A92" s="36"/>
      <c r="B92" s="42"/>
      <c r="C92" s="268" t="s">
        <v>197</v>
      </c>
      <c r="D92" s="268" t="s">
        <v>198</v>
      </c>
      <c r="E92" s="15" t="s">
        <v>88</v>
      </c>
      <c r="F92" s="269">
        <v>430.38999999999999</v>
      </c>
      <c r="G92" s="36"/>
      <c r="H92" s="42"/>
    </row>
    <row r="93" s="2" customFormat="1" ht="16.8" customHeight="1">
      <c r="A93" s="36"/>
      <c r="B93" s="42"/>
      <c r="C93" s="268" t="s">
        <v>202</v>
      </c>
      <c r="D93" s="268" t="s">
        <v>203</v>
      </c>
      <c r="E93" s="15" t="s">
        <v>88</v>
      </c>
      <c r="F93" s="269">
        <v>430.38999999999999</v>
      </c>
      <c r="G93" s="36"/>
      <c r="H93" s="42"/>
    </row>
    <row r="94" s="2" customFormat="1" ht="16.8" customHeight="1">
      <c r="A94" s="36"/>
      <c r="B94" s="42"/>
      <c r="C94" s="268" t="s">
        <v>211</v>
      </c>
      <c r="D94" s="268" t="s">
        <v>212</v>
      </c>
      <c r="E94" s="15" t="s">
        <v>88</v>
      </c>
      <c r="F94" s="269">
        <v>86.078000000000003</v>
      </c>
      <c r="G94" s="36"/>
      <c r="H94" s="42"/>
    </row>
    <row r="95" s="2" customFormat="1">
      <c r="A95" s="36"/>
      <c r="B95" s="42"/>
      <c r="C95" s="268" t="s">
        <v>223</v>
      </c>
      <c r="D95" s="268" t="s">
        <v>224</v>
      </c>
      <c r="E95" s="15" t="s">
        <v>98</v>
      </c>
      <c r="F95" s="269">
        <v>860.77999999999997</v>
      </c>
      <c r="G95" s="36"/>
      <c r="H95" s="42"/>
    </row>
    <row r="96" s="2" customFormat="1" ht="7.44" customHeight="1">
      <c r="A96" s="36"/>
      <c r="B96" s="163"/>
      <c r="C96" s="164"/>
      <c r="D96" s="164"/>
      <c r="E96" s="164"/>
      <c r="F96" s="164"/>
      <c r="G96" s="164"/>
      <c r="H96" s="42"/>
    </row>
    <row r="97" s="2" customFormat="1">
      <c r="A97" s="36"/>
      <c r="B97" s="36"/>
      <c r="C97" s="36"/>
      <c r="D97" s="36"/>
      <c r="E97" s="36"/>
      <c r="F97" s="36"/>
      <c r="G97" s="36"/>
      <c r="H97" s="36"/>
    </row>
  </sheetData>
  <sheetProtection sheet="1" formatColumns="0" formatRows="0" objects="1" scenarios="1" spinCount="100000" saltValue="w7y9OCg5Dp1zMwxdBEe4RYmlb11iWtouTK7wkCwDf/hrQisivi9e6DvEu4hnZaOXQ7llOScxomvXJXzSmznlaA==" hashValue="A2mtesjZ65thj9ES0tpIWpn3I0rxHOwo8P9br9/T+afRSicyCYQWCka7r7/CazM0Pxq/x3eKmZNZEKMLTWhFLA=="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FIREMNI\Karel-st</dc:creator>
  <cp:lastModifiedBy>FIREMNI\Karel-st</cp:lastModifiedBy>
  <dcterms:created xsi:type="dcterms:W3CDTF">2022-05-26T06:47:20Z</dcterms:created>
  <dcterms:modified xsi:type="dcterms:W3CDTF">2022-05-26T06:47:25Z</dcterms:modified>
</cp:coreProperties>
</file>